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4470_3850_RVT_Prelouc\_DPS\_rozpocet2022\"/>
    </mc:Choice>
  </mc:AlternateContent>
  <bookViews>
    <workbookView xWindow="0" yWindow="0" windowWidth="0" windowHeight="0"/>
  </bookViews>
  <sheets>
    <sheet name="Rekapitulace stavby" sheetId="1" r:id="rId1"/>
    <sheet name="SO 01.1 01.3 - Revitaliza..." sheetId="2" r:id="rId2"/>
    <sheet name="SO 01.4. - Vegetační úpra..." sheetId="3" r:id="rId3"/>
    <sheet name="SO 01.5 - Křížení inženýr..." sheetId="4" r:id="rId4"/>
    <sheet name="SO 02.1 - Revitalizace Šv..." sheetId="5" r:id="rId5"/>
    <sheet name="SO 02.3 - Vegetační úprav..." sheetId="6" r:id="rId6"/>
    <sheet name="VRN-TOK - Vedlejší rozpoč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01.1 01.3 - Revitaliza...'!$C$85:$K$228</definedName>
    <definedName name="_xlnm.Print_Area" localSheetId="1">'SO 01.1 01.3 - Revitaliza...'!$C$4:$J$39,'SO 01.1 01.3 - Revitaliza...'!$C$45:$J$67,'SO 01.1 01.3 - Revitaliza...'!$C$73:$K$228</definedName>
    <definedName name="_xlnm.Print_Titles" localSheetId="1">'SO 01.1 01.3 - Revitaliza...'!$85:$85</definedName>
    <definedName name="_xlnm._FilterDatabase" localSheetId="2" hidden="1">'SO 01.4. - Vegetační úpra...'!$C$81:$K$141</definedName>
    <definedName name="_xlnm.Print_Area" localSheetId="2">'SO 01.4. - Vegetační úpra...'!$C$4:$J$39,'SO 01.4. - Vegetační úpra...'!$C$45:$J$63,'SO 01.4. - Vegetační úpra...'!$C$69:$K$141</definedName>
    <definedName name="_xlnm.Print_Titles" localSheetId="2">'SO 01.4. - Vegetační úpra...'!$81:$81</definedName>
    <definedName name="_xlnm._FilterDatabase" localSheetId="3" hidden="1">'SO 01.5 - Křížení inženýr...'!$C$85:$K$162</definedName>
    <definedName name="_xlnm.Print_Area" localSheetId="3">'SO 01.5 - Křížení inženýr...'!$C$4:$J$39,'SO 01.5 - Křížení inženýr...'!$C$45:$J$67,'SO 01.5 - Křížení inženýr...'!$C$73:$K$162</definedName>
    <definedName name="_xlnm.Print_Titles" localSheetId="3">'SO 01.5 - Křížení inženýr...'!$85:$85</definedName>
    <definedName name="_xlnm._FilterDatabase" localSheetId="4" hidden="1">'SO 02.1 - Revitalizace Šv...'!$C$86:$K$211</definedName>
    <definedName name="_xlnm.Print_Area" localSheetId="4">'SO 02.1 - Revitalizace Šv...'!$C$4:$J$39,'SO 02.1 - Revitalizace Šv...'!$C$45:$J$68,'SO 02.1 - Revitalizace Šv...'!$C$74:$K$211</definedName>
    <definedName name="_xlnm.Print_Titles" localSheetId="4">'SO 02.1 - Revitalizace Šv...'!$86:$86</definedName>
    <definedName name="_xlnm._FilterDatabase" localSheetId="5" hidden="1">'SO 02.3 - Vegetační úprav...'!$C$80:$K$89</definedName>
    <definedName name="_xlnm.Print_Area" localSheetId="5">'SO 02.3 - Vegetační úprav...'!$C$4:$J$39,'SO 02.3 - Vegetační úprav...'!$C$45:$J$62,'SO 02.3 - Vegetační úprav...'!$C$68:$K$89</definedName>
    <definedName name="_xlnm.Print_Titles" localSheetId="5">'SO 02.3 - Vegetační úprav...'!$80:$80</definedName>
    <definedName name="_xlnm._FilterDatabase" localSheetId="6" hidden="1">'VRN-TOK - Vedlejší rozpoč...'!$C$80:$K$110</definedName>
    <definedName name="_xlnm.Print_Area" localSheetId="6">'VRN-TOK - Vedlejší rozpoč...'!$C$4:$J$39,'VRN-TOK - Vedlejší rozpoč...'!$C$45:$J$62,'VRN-TOK - Vedlejší rozpoč...'!$C$68:$K$110</definedName>
    <definedName name="_xlnm.Print_Titles" localSheetId="6">'VRN-TOK - Vedlejší rozpoč...'!$80:$80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3"/>
  <c r="BH83"/>
  <c r="BG83"/>
  <c r="BF83"/>
  <c r="T83"/>
  <c r="R83"/>
  <c r="P83"/>
  <c r="F75"/>
  <c r="E73"/>
  <c r="F52"/>
  <c r="E50"/>
  <c r="J24"/>
  <c r="E24"/>
  <c r="J55"/>
  <c r="J23"/>
  <c r="J21"/>
  <c r="E21"/>
  <c r="J54"/>
  <c r="J20"/>
  <c r="J18"/>
  <c r="E18"/>
  <c r="F55"/>
  <c r="J17"/>
  <c r="J15"/>
  <c r="E15"/>
  <c r="F77"/>
  <c r="J14"/>
  <c r="J12"/>
  <c r="J52"/>
  <c r="E7"/>
  <c r="E48"/>
  <c i="6" r="T83"/>
  <c r="T82"/>
  <c r="T81"/>
  <c r="R83"/>
  <c r="R82"/>
  <c r="R81"/>
  <c r="J37"/>
  <c r="J36"/>
  <c i="1" r="AY59"/>
  <c i="6" r="J35"/>
  <c i="1" r="AX59"/>
  <c i="6" r="BI87"/>
  <c r="BH87"/>
  <c r="BG87"/>
  <c r="BF87"/>
  <c r="T87"/>
  <c r="R87"/>
  <c r="P87"/>
  <c r="BI84"/>
  <c r="BH84"/>
  <c r="BG84"/>
  <c r="BF84"/>
  <c r="T84"/>
  <c r="R84"/>
  <c r="P84"/>
  <c r="P83"/>
  <c r="P82"/>
  <c r="P81"/>
  <c i="1" r="AU59"/>
  <c i="6" r="J78"/>
  <c r="J77"/>
  <c r="F75"/>
  <c r="E73"/>
  <c r="J55"/>
  <c r="J54"/>
  <c r="F52"/>
  <c r="E50"/>
  <c r="J18"/>
  <c r="E18"/>
  <c r="F55"/>
  <c r="J17"/>
  <c r="J15"/>
  <c r="E15"/>
  <c r="F77"/>
  <c r="J14"/>
  <c r="J12"/>
  <c r="J75"/>
  <c r="E7"/>
  <c r="E71"/>
  <c i="5" r="J37"/>
  <c r="J36"/>
  <c i="1" r="AY58"/>
  <c i="5" r="J35"/>
  <c i="1" r="AX58"/>
  <c i="5" r="BI210"/>
  <c r="BH210"/>
  <c r="BG210"/>
  <c r="BF210"/>
  <c r="T210"/>
  <c r="T209"/>
  <c r="R210"/>
  <c r="R209"/>
  <c r="P210"/>
  <c r="P209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3"/>
  <c r="BH193"/>
  <c r="BG193"/>
  <c r="BF193"/>
  <c r="T193"/>
  <c r="R193"/>
  <c r="P193"/>
  <c r="BI188"/>
  <c r="BH188"/>
  <c r="BG188"/>
  <c r="BF188"/>
  <c r="T188"/>
  <c r="R188"/>
  <c r="P188"/>
  <c r="BI181"/>
  <c r="BH181"/>
  <c r="BG181"/>
  <c r="BF181"/>
  <c r="T181"/>
  <c r="T172"/>
  <c r="R181"/>
  <c r="R172"/>
  <c r="P181"/>
  <c r="P172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J83"/>
  <c r="F81"/>
  <c r="E79"/>
  <c r="J55"/>
  <c r="J54"/>
  <c r="F52"/>
  <c r="E50"/>
  <c r="J18"/>
  <c r="E18"/>
  <c r="F84"/>
  <c r="J17"/>
  <c r="J15"/>
  <c r="E15"/>
  <c r="F54"/>
  <c r="J14"/>
  <c r="J12"/>
  <c r="J52"/>
  <c r="E7"/>
  <c r="E48"/>
  <c i="4" r="J37"/>
  <c r="J36"/>
  <c i="1" r="AY57"/>
  <c i="4" r="J35"/>
  <c i="1" r="AX57"/>
  <c i="4"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T154"/>
  <c r="R155"/>
  <c r="R154"/>
  <c r="P155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3"/>
  <c r="J82"/>
  <c r="F80"/>
  <c r="E78"/>
  <c r="J55"/>
  <c r="J54"/>
  <c r="F52"/>
  <c r="E50"/>
  <c r="J18"/>
  <c r="E18"/>
  <c r="F55"/>
  <c r="J17"/>
  <c r="J15"/>
  <c r="E15"/>
  <c r="F54"/>
  <c r="J14"/>
  <c r="J12"/>
  <c r="J52"/>
  <c r="E7"/>
  <c r="E76"/>
  <c i="3" r="J37"/>
  <c r="J36"/>
  <c i="1" r="AY56"/>
  <c i="3" r="J35"/>
  <c i="1" r="AX56"/>
  <c i="3" r="BI132"/>
  <c r="BH132"/>
  <c r="BG132"/>
  <c r="BF132"/>
  <c r="T132"/>
  <c r="T131"/>
  <c r="R132"/>
  <c r="R131"/>
  <c r="P132"/>
  <c r="P131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6"/>
  <c r="E74"/>
  <c r="J55"/>
  <c r="J54"/>
  <c r="F52"/>
  <c r="E50"/>
  <c r="J18"/>
  <c r="E18"/>
  <c r="F79"/>
  <c r="J17"/>
  <c r="J15"/>
  <c r="E15"/>
  <c r="F78"/>
  <c r="J14"/>
  <c r="J12"/>
  <c r="J76"/>
  <c r="E7"/>
  <c r="E48"/>
  <c i="2" r="J37"/>
  <c r="J36"/>
  <c i="1" r="AY55"/>
  <c i="2" r="J35"/>
  <c i="1" r="AX55"/>
  <c i="2" r="BI227"/>
  <c r="BH227"/>
  <c r="BG227"/>
  <c r="BF227"/>
  <c r="T227"/>
  <c r="T226"/>
  <c r="R227"/>
  <c r="R226"/>
  <c r="P227"/>
  <c r="P226"/>
  <c r="BI223"/>
  <c r="BH223"/>
  <c r="BG223"/>
  <c r="BF223"/>
  <c r="T223"/>
  <c r="R223"/>
  <c r="P223"/>
  <c r="BI217"/>
  <c r="BH217"/>
  <c r="BG217"/>
  <c r="BF217"/>
  <c r="T217"/>
  <c r="R217"/>
  <c r="P217"/>
  <c r="BI209"/>
  <c r="BH209"/>
  <c r="BG209"/>
  <c r="BF209"/>
  <c r="T209"/>
  <c r="R209"/>
  <c r="P209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77"/>
  <c r="BH177"/>
  <c r="BG177"/>
  <c r="BF177"/>
  <c r="T177"/>
  <c r="R177"/>
  <c r="P177"/>
  <c r="BI173"/>
  <c r="BH173"/>
  <c r="BG173"/>
  <c r="BF173"/>
  <c r="T173"/>
  <c r="T172"/>
  <c r="R173"/>
  <c r="R172"/>
  <c r="P173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3"/>
  <c r="J82"/>
  <c r="F80"/>
  <c r="E78"/>
  <c r="J55"/>
  <c r="J54"/>
  <c r="F52"/>
  <c r="E50"/>
  <c r="J18"/>
  <c r="E18"/>
  <c r="F83"/>
  <c r="J17"/>
  <c r="J15"/>
  <c r="E15"/>
  <c r="F82"/>
  <c r="J14"/>
  <c r="J12"/>
  <c r="J80"/>
  <c r="E7"/>
  <c r="E48"/>
  <c i="1" r="L50"/>
  <c r="AM50"/>
  <c r="AM49"/>
  <c r="L49"/>
  <c r="AM47"/>
  <c r="L47"/>
  <c r="L45"/>
  <c r="L44"/>
  <c i="5" r="J136"/>
  <c r="J188"/>
  <c i="3" r="BK113"/>
  <c i="2" r="J123"/>
  <c i="4" r="BK113"/>
  <c i="2" r="BK134"/>
  <c i="3" r="BK93"/>
  <c i="5" r="BK149"/>
  <c i="2" r="J160"/>
  <c i="5" r="J149"/>
  <c i="7" r="BK94"/>
  <c i="2" r="BK169"/>
  <c i="4" r="BK133"/>
  <c i="7" r="BK97"/>
  <c i="4" r="BK122"/>
  <c i="2" r="J223"/>
  <c i="4" r="BK141"/>
  <c i="7" r="J105"/>
  <c i="2" r="BK126"/>
  <c i="4" r="J117"/>
  <c i="2" r="BK89"/>
  <c r="J227"/>
  <c i="5" r="J90"/>
  <c i="3" r="BK119"/>
  <c i="5" r="J181"/>
  <c i="2" r="BK223"/>
  <c i="4" r="BK150"/>
  <c i="5" r="BK202"/>
  <c i="4" r="J139"/>
  <c i="7" r="BK83"/>
  <c i="3" r="J89"/>
  <c i="7" r="J107"/>
  <c i="3" r="J122"/>
  <c i="7" r="J96"/>
  <c i="3" r="J98"/>
  <c i="5" r="J121"/>
  <c i="2" r="BK196"/>
  <c i="4" r="BK135"/>
  <c i="5" r="BK118"/>
  <c i="4" r="BK137"/>
  <c i="2" r="BK92"/>
  <c i="4" r="J97"/>
  <c i="2" r="J166"/>
  <c r="BK193"/>
  <c i="4" r="BK121"/>
  <c r="J137"/>
  <c i="5" r="BK144"/>
  <c i="2" r="J117"/>
  <c i="4" r="J141"/>
  <c i="7" r="J83"/>
  <c i="2" r="J173"/>
  <c i="5" r="J93"/>
  <c i="3" r="J119"/>
  <c i="2" r="J101"/>
  <c i="3" r="BK101"/>
  <c i="5" r="J199"/>
  <c i="2" r="BK209"/>
  <c i="4" r="BK152"/>
  <c i="2" r="J169"/>
  <c i="4" r="J113"/>
  <c i="7" r="BK106"/>
  <c i="5" r="BK161"/>
  <c i="3" r="BK116"/>
  <c i="5" r="J193"/>
  <c r="J139"/>
  <c i="2" r="BK143"/>
  <c i="4" r="BK97"/>
  <c i="3" r="J113"/>
  <c i="5" r="J173"/>
  <c i="7" r="BK90"/>
  <c i="4" r="BK155"/>
  <c i="2" r="BK117"/>
  <c i="4" r="J152"/>
  <c i="5" r="BK121"/>
  <c i="3" r="BK122"/>
  <c i="7" r="BK103"/>
  <c i="5" r="J202"/>
  <c i="2" r="BK137"/>
  <c i="4" r="J100"/>
  <c i="7" r="BK96"/>
  <c i="2" r="J137"/>
  <c i="5" r="J96"/>
  <c i="7" r="BK99"/>
  <c i="2" r="J143"/>
  <c i="4" r="J131"/>
  <c i="5" r="J124"/>
  <c i="3" r="J93"/>
  <c i="2" r="J112"/>
  <c i="5" r="J105"/>
  <c i="2" r="BK217"/>
  <c r="J157"/>
  <c i="5" r="J155"/>
  <c i="2" r="J92"/>
  <c i="5" r="BK181"/>
  <c i="2" r="BK104"/>
  <c i="5" r="BK155"/>
  <c i="3" r="J110"/>
  <c i="7" r="BK100"/>
  <c i="3" r="BK91"/>
  <c i="7" r="BK107"/>
  <c i="4" r="BK139"/>
  <c i="7" r="J103"/>
  <c i="4" r="BK131"/>
  <c i="3" r="BK85"/>
  <c i="7" r="BK88"/>
  <c i="6" r="J87"/>
  <c i="4" r="BK161"/>
  <c i="7" r="J88"/>
  <c i="4" r="J148"/>
  <c i="5" r="BK188"/>
  <c i="2" r="J196"/>
  <c i="7" r="BK101"/>
  <c i="3" r="J87"/>
  <c i="5" r="BK90"/>
  <c i="2" r="J120"/>
  <c i="4" r="BK124"/>
  <c i="2" r="BK206"/>
  <c i="4" r="J121"/>
  <c i="7" r="J86"/>
  <c i="4" r="J89"/>
  <c i="7" r="BK86"/>
  <c i="6" r="F34"/>
  <c i="7" r="J100"/>
  <c i="4" r="BK127"/>
  <c i="3" r="BK104"/>
  <c i="5" r="BK173"/>
  <c r="BK139"/>
  <c i="2" r="J146"/>
  <c i="5" r="J99"/>
  <c i="2" r="J193"/>
  <c r="BK177"/>
  <c i="4" r="BK106"/>
  <c i="7" r="BK109"/>
  <c i="4" r="BK148"/>
  <c i="6" r="J84"/>
  <c i="2" r="BK107"/>
  <c i="5" r="BK176"/>
  <c r="BK169"/>
  <c i="3" r="BK87"/>
  <c i="5" r="J210"/>
  <c i="3" r="J104"/>
  <c i="5" r="BK93"/>
  <c i="2" r="J107"/>
  <c i="7" r="J101"/>
  <c i="5" r="BK110"/>
  <c i="3" r="J116"/>
  <c i="7" r="J93"/>
  <c i="2" r="J183"/>
  <c i="5" r="BK102"/>
  <c i="3" r="J107"/>
  <c i="5" r="J205"/>
  <c i="2" r="J187"/>
  <c i="5" r="J144"/>
  <c r="J176"/>
  <c i="2" r="BK151"/>
  <c i="5" r="BK96"/>
  <c i="2" r="BK189"/>
  <c i="5" r="J110"/>
  <c i="2" r="J149"/>
  <c i="4" r="BK89"/>
  <c i="7" r="J109"/>
  <c i="2" r="BK157"/>
  <c i="7" r="BK95"/>
  <c i="5" r="BK99"/>
  <c i="3" r="J91"/>
  <c i="7" r="J108"/>
  <c i="4" r="BK93"/>
  <c i="7" r="BK105"/>
  <c i="4" r="J102"/>
  <c i="2" r="J140"/>
  <c i="4" r="J159"/>
  <c i="7" r="J95"/>
  <c i="2" r="BK154"/>
  <c i="4" r="J93"/>
  <c i="3" r="J95"/>
  <c i="1" r="AS54"/>
  <c i="2" r="BK173"/>
  <c i="5" r="J165"/>
  <c i="4" r="BK100"/>
  <c i="2" r="BK101"/>
  <c r="J206"/>
  <c i="5" r="J152"/>
  <c i="7" r="BK93"/>
  <c i="4" r="J124"/>
  <c i="5" r="BK205"/>
  <c i="2" r="J130"/>
  <c i="4" r="BK102"/>
  <c i="7" r="BK104"/>
  <c i="2" r="J126"/>
  <c i="7" r="J97"/>
  <c i="5" r="J115"/>
  <c i="4" r="BK159"/>
  <c i="7" r="J94"/>
  <c r="J106"/>
  <c i="3" r="J101"/>
  <c i="7" r="BK108"/>
  <c i="2" r="BK166"/>
  <c i="5" r="BK193"/>
  <c i="4" r="J161"/>
  <c i="7" r="J99"/>
  <c i="3" r="BK89"/>
  <c i="5" r="J161"/>
  <c i="6" r="BK87"/>
  <c i="2" r="J217"/>
  <c i="5" r="BK210"/>
  <c i="2" r="BK146"/>
  <c i="3" r="J132"/>
  <c i="5" r="BK152"/>
  <c i="2" r="J177"/>
  <c i="4" r="J110"/>
  <c i="2" r="BK130"/>
  <c i="5" r="BK133"/>
  <c i="2" r="J95"/>
  <c i="7" r="J90"/>
  <c i="3" r="BK95"/>
  <c i="5" r="J169"/>
  <c i="2" r="BK120"/>
  <c r="J151"/>
  <c i="4" r="J122"/>
  <c i="7" r="J104"/>
  <c i="4" r="J106"/>
  <c i="5" r="J128"/>
  <c i="2" r="J189"/>
  <c r="BK140"/>
  <c i="5" r="BK128"/>
  <c i="2" r="J134"/>
  <c i="3" r="BK110"/>
  <c i="5" r="BK165"/>
  <c i="3" r="BK132"/>
  <c i="2" r="BK98"/>
  <c i="4" r="J129"/>
  <c i="2" r="BK201"/>
  <c r="BK163"/>
  <c i="5" r="BK115"/>
  <c i="2" r="J154"/>
  <c r="J163"/>
  <c r="BK160"/>
  <c i="5" r="BK136"/>
  <c i="2" r="J89"/>
  <c i="4" r="J155"/>
  <c i="5" r="J118"/>
  <c i="2" r="BK187"/>
  <c i="4" r="J150"/>
  <c i="2" r="J201"/>
  <c i="3" r="BK98"/>
  <c i="5" r="BK124"/>
  <c i="2" r="BK183"/>
  <c i="4" r="BK117"/>
  <c r="J133"/>
  <c i="2" r="BK123"/>
  <c i="5" r="BK105"/>
  <c i="2" r="J98"/>
  <c i="5" r="J133"/>
  <c i="2" r="BK95"/>
  <c i="4" r="BK110"/>
  <c i="2" r="BK149"/>
  <c i="3" r="J85"/>
  <c i="6" r="BK84"/>
  <c i="2" r="BK112"/>
  <c i="4" r="BK129"/>
  <c i="3" r="BK107"/>
  <c i="2" r="BK227"/>
  <c i="4" r="J135"/>
  <c i="2" r="J104"/>
  <c i="3" r="F35"/>
  <c i="5" r="BK199"/>
  <c r="J102"/>
  <c i="4" r="J127"/>
  <c i="2" r="J209"/>
  <c l="1" r="P88"/>
  <c r="BK176"/>
  <c r="J176"/>
  <c r="J64"/>
  <c i="5" r="P187"/>
  <c i="2" r="P150"/>
  <c r="P176"/>
  <c i="4" r="T116"/>
  <c r="R158"/>
  <c r="R157"/>
  <c i="5" r="P89"/>
  <c r="BK160"/>
  <c r="J160"/>
  <c r="J63"/>
  <c r="R198"/>
  <c i="2" r="R186"/>
  <c i="4" r="P147"/>
  <c r="T158"/>
  <c r="T157"/>
  <c i="5" r="R160"/>
  <c r="R187"/>
  <c i="2" r="BK186"/>
  <c r="J186"/>
  <c r="J65"/>
  <c i="3" r="R84"/>
  <c r="R83"/>
  <c r="R82"/>
  <c i="4" r="R116"/>
  <c i="5" r="P132"/>
  <c r="P198"/>
  <c i="2" r="T150"/>
  <c i="4" r="BK147"/>
  <c r="J147"/>
  <c r="J63"/>
  <c r="P158"/>
  <c r="P157"/>
  <c i="5" r="BK132"/>
  <c r="J132"/>
  <c r="J62"/>
  <c i="2" r="T186"/>
  <c r="T88"/>
  <c i="4" r="P88"/>
  <c i="5" r="R132"/>
  <c r="BK198"/>
  <c r="J198"/>
  <c r="J66"/>
  <c i="2" r="R150"/>
  <c i="3" r="T84"/>
  <c r="T83"/>
  <c r="T82"/>
  <c i="4" r="R88"/>
  <c i="7" r="BK92"/>
  <c r="J92"/>
  <c r="J61"/>
  <c i="4" r="P116"/>
  <c r="BK158"/>
  <c r="J158"/>
  <c r="J66"/>
  <c i="5" r="T89"/>
  <c i="2" r="R88"/>
  <c r="T176"/>
  <c i="3" r="BK84"/>
  <c r="J84"/>
  <c r="J61"/>
  <c i="4" r="BK88"/>
  <c r="J88"/>
  <c r="J61"/>
  <c r="T147"/>
  <c i="5" r="R89"/>
  <c r="R88"/>
  <c r="R87"/>
  <c i="2" r="BK88"/>
  <c r="P186"/>
  <c i="3" r="P84"/>
  <c r="P83"/>
  <c r="P82"/>
  <c i="1" r="AU56"/>
  <c i="4" r="T88"/>
  <c r="T87"/>
  <c r="T86"/>
  <c i="5" r="P160"/>
  <c r="BK187"/>
  <c r="J187"/>
  <c r="J65"/>
  <c i="7" r="P92"/>
  <c r="P82"/>
  <c r="P81"/>
  <c i="1" r="AU60"/>
  <c i="4" r="R147"/>
  <c i="5" r="T132"/>
  <c r="T198"/>
  <c i="7" r="R92"/>
  <c r="R82"/>
  <c r="R81"/>
  <c i="2" r="BK150"/>
  <c r="J150"/>
  <c r="J62"/>
  <c r="R176"/>
  <c i="4" r="BK116"/>
  <c r="J116"/>
  <c r="J62"/>
  <c i="5" r="BK89"/>
  <c r="BK88"/>
  <c r="BK87"/>
  <c r="J87"/>
  <c r="J59"/>
  <c r="T160"/>
  <c r="T187"/>
  <c i="6" r="BK83"/>
  <c r="J83"/>
  <c r="J61"/>
  <c i="7" r="T92"/>
  <c r="T82"/>
  <c r="T81"/>
  <c i="5" r="BK172"/>
  <c r="J172"/>
  <c r="J64"/>
  <c i="2" r="BK226"/>
  <c r="J226"/>
  <c r="J66"/>
  <c i="3" r="BK131"/>
  <c r="J131"/>
  <c r="J62"/>
  <c i="5" r="BK209"/>
  <c r="J209"/>
  <c r="J67"/>
  <c i="7" r="BK82"/>
  <c r="J82"/>
  <c r="J60"/>
  <c i="2" r="BK172"/>
  <c r="J172"/>
  <c r="J63"/>
  <c i="4" r="BK154"/>
  <c r="J154"/>
  <c r="J64"/>
  <c i="7" r="J75"/>
  <c r="F54"/>
  <c r="BE101"/>
  <c r="J77"/>
  <c r="F78"/>
  <c r="BE86"/>
  <c r="BE108"/>
  <c r="BE94"/>
  <c r="BE97"/>
  <c r="BE104"/>
  <c r="E71"/>
  <c r="BE96"/>
  <c r="BE100"/>
  <c r="BE105"/>
  <c r="BE107"/>
  <c r="BE106"/>
  <c r="BE109"/>
  <c i="6" r="BK82"/>
  <c r="J82"/>
  <c r="J60"/>
  <c i="7" r="BE95"/>
  <c r="BE99"/>
  <c r="J78"/>
  <c r="BE83"/>
  <c r="BE88"/>
  <c r="BE90"/>
  <c r="BE93"/>
  <c r="BE103"/>
  <c i="6" r="F54"/>
  <c i="5" r="J89"/>
  <c r="J61"/>
  <c i="6" r="E48"/>
  <c r="F78"/>
  <c r="BE84"/>
  <c r="J52"/>
  <c r="BE87"/>
  <c i="1" r="BA59"/>
  <c i="5" r="E77"/>
  <c r="BE102"/>
  <c r="BE118"/>
  <c r="BE139"/>
  <c r="BE121"/>
  <c r="BE161"/>
  <c i="4" r="BK157"/>
  <c r="J157"/>
  <c r="J65"/>
  <c i="5" r="J81"/>
  <c r="F83"/>
  <c r="BE99"/>
  <c r="BE193"/>
  <c r="BE205"/>
  <c r="BE210"/>
  <c r="BE133"/>
  <c r="BE144"/>
  <c r="BE110"/>
  <c r="BE128"/>
  <c r="BE155"/>
  <c r="BE188"/>
  <c r="BE199"/>
  <c r="BE202"/>
  <c r="BE90"/>
  <c r="BE124"/>
  <c r="BE173"/>
  <c r="BE105"/>
  <c r="BE165"/>
  <c r="BE181"/>
  <c r="BE93"/>
  <c r="BE152"/>
  <c r="BE176"/>
  <c r="BE149"/>
  <c r="BE169"/>
  <c i="4" r="BK87"/>
  <c r="BK86"/>
  <c r="J86"/>
  <c r="J59"/>
  <c i="5" r="F55"/>
  <c r="BE96"/>
  <c r="BE136"/>
  <c r="BE115"/>
  <c i="3" r="BK83"/>
  <c r="BK82"/>
  <c r="J82"/>
  <c r="J59"/>
  <c i="4" r="J80"/>
  <c r="BE89"/>
  <c r="BE97"/>
  <c r="BE110"/>
  <c r="BE137"/>
  <c r="BE106"/>
  <c r="BE117"/>
  <c r="BE141"/>
  <c r="BE133"/>
  <c r="BE150"/>
  <c r="F82"/>
  <c r="BE155"/>
  <c r="BE152"/>
  <c r="BE159"/>
  <c r="F83"/>
  <c r="BE124"/>
  <c r="BE102"/>
  <c r="BE93"/>
  <c r="BE122"/>
  <c r="E48"/>
  <c r="BE100"/>
  <c r="BE121"/>
  <c r="BE135"/>
  <c r="BE161"/>
  <c r="BE127"/>
  <c r="BE129"/>
  <c r="BE139"/>
  <c r="BE113"/>
  <c r="BE131"/>
  <c r="BE148"/>
  <c i="3" r="BE101"/>
  <c r="J52"/>
  <c r="BE91"/>
  <c r="F55"/>
  <c r="BE104"/>
  <c r="BE122"/>
  <c r="E72"/>
  <c r="BE110"/>
  <c i="2" r="J88"/>
  <c r="J61"/>
  <c i="3" r="F54"/>
  <c r="BE95"/>
  <c r="BE113"/>
  <c r="BE87"/>
  <c r="BE98"/>
  <c r="BE132"/>
  <c r="BE93"/>
  <c r="BE85"/>
  <c r="BE107"/>
  <c i="1" r="BB56"/>
  <c i="3" r="BE89"/>
  <c r="BE119"/>
  <c r="BE116"/>
  <c i="2" r="BE95"/>
  <c r="BE117"/>
  <c r="BE143"/>
  <c r="BE201"/>
  <c r="BE137"/>
  <c r="BE146"/>
  <c r="BE217"/>
  <c r="BE89"/>
  <c r="BE157"/>
  <c r="BE183"/>
  <c r="BE98"/>
  <c r="BE107"/>
  <c r="BE126"/>
  <c r="BE177"/>
  <c r="BE196"/>
  <c r="F55"/>
  <c r="BE112"/>
  <c r="BE123"/>
  <c r="BE130"/>
  <c r="F54"/>
  <c r="BE154"/>
  <c r="BE169"/>
  <c r="BE189"/>
  <c r="BE101"/>
  <c r="BE140"/>
  <c r="BE151"/>
  <c r="BE187"/>
  <c r="BE206"/>
  <c r="BE209"/>
  <c r="BE223"/>
  <c r="BE227"/>
  <c r="BE104"/>
  <c r="E76"/>
  <c r="BE92"/>
  <c r="BE149"/>
  <c r="BE163"/>
  <c r="BE173"/>
  <c r="BE193"/>
  <c r="BE120"/>
  <c r="J52"/>
  <c r="BE134"/>
  <c r="BE160"/>
  <c r="BE166"/>
  <c i="5" r="F34"/>
  <c i="1" r="BA58"/>
  <c i="6" r="F37"/>
  <c i="1" r="BD59"/>
  <c i="2" r="F37"/>
  <c i="1" r="BD55"/>
  <c i="7" r="F34"/>
  <c i="1" r="BA60"/>
  <c i="7" r="F36"/>
  <c i="1" r="BC60"/>
  <c i="2" r="F35"/>
  <c i="1" r="BB55"/>
  <c i="7" r="F35"/>
  <c i="1" r="BB60"/>
  <c i="6" r="F35"/>
  <c i="1" r="BB59"/>
  <c i="5" r="J34"/>
  <c i="1" r="AW58"/>
  <c i="4" r="F36"/>
  <c i="1" r="BC57"/>
  <c i="5" r="F35"/>
  <c i="1" r="BB58"/>
  <c i="6" r="J34"/>
  <c i="1" r="AW59"/>
  <c i="4" r="F35"/>
  <c i="1" r="BB57"/>
  <c i="3" r="F34"/>
  <c i="1" r="BA56"/>
  <c i="3" r="F36"/>
  <c i="1" r="BC56"/>
  <c i="3" r="J34"/>
  <c i="1" r="AW56"/>
  <c i="2" r="J34"/>
  <c i="1" r="AW55"/>
  <c i="2" r="F34"/>
  <c i="1" r="BA55"/>
  <c i="6" r="F36"/>
  <c i="1" r="BC59"/>
  <c i="7" r="F37"/>
  <c i="1" r="BD60"/>
  <c i="2" r="F36"/>
  <c i="1" r="BC55"/>
  <c i="7" r="J34"/>
  <c i="1" r="AW60"/>
  <c i="4" r="J34"/>
  <c i="1" r="AW57"/>
  <c i="4" r="F34"/>
  <c i="1" r="BA57"/>
  <c i="5" r="F36"/>
  <c i="1" r="BC58"/>
  <c i="4" r="F37"/>
  <c i="1" r="BD57"/>
  <c i="3" r="F37"/>
  <c i="1" r="BD56"/>
  <c i="5" r="F37"/>
  <c i="1" r="BD58"/>
  <c i="2" l="1" r="BK87"/>
  <c r="J87"/>
  <c r="J60"/>
  <c r="T87"/>
  <c r="T86"/>
  <c i="5" r="T88"/>
  <c r="T87"/>
  <c i="2" r="R87"/>
  <c r="R86"/>
  <c r="P87"/>
  <c r="P86"/>
  <c i="1" r="AU55"/>
  <c i="4" r="R87"/>
  <c r="R86"/>
  <c r="P87"/>
  <c r="P86"/>
  <c i="1" r="AU57"/>
  <c i="5" r="P88"/>
  <c r="P87"/>
  <c i="1" r="AU58"/>
  <c i="5" r="J88"/>
  <c r="J60"/>
  <c i="7" r="BK81"/>
  <c r="J81"/>
  <c r="J59"/>
  <c i="6" r="BK81"/>
  <c r="J81"/>
  <c i="4" r="J87"/>
  <c r="J60"/>
  <c i="3" r="J83"/>
  <c r="J60"/>
  <c i="2" r="F33"/>
  <c i="1" r="AZ55"/>
  <c r="BD54"/>
  <c r="W33"/>
  <c i="3" r="F33"/>
  <c i="1" r="AZ56"/>
  <c i="7" r="F33"/>
  <c i="1" r="AZ60"/>
  <c i="3" r="J30"/>
  <c i="1" r="AG56"/>
  <c i="6" r="J33"/>
  <c i="1" r="AV59"/>
  <c r="AT59"/>
  <c i="6" r="F33"/>
  <c i="1" r="AZ59"/>
  <c r="BA54"/>
  <c r="AW54"/>
  <c r="AK30"/>
  <c i="5" r="F33"/>
  <c i="1" r="AZ58"/>
  <c r="BC54"/>
  <c r="AY54"/>
  <c i="4" r="F33"/>
  <c i="1" r="AZ57"/>
  <c i="2" r="J33"/>
  <c i="1" r="AV55"/>
  <c r="AT55"/>
  <c i="5" r="J30"/>
  <c i="3" r="J33"/>
  <c i="1" r="AV56"/>
  <c r="AT56"/>
  <c i="4" r="J30"/>
  <c i="1" r="AG57"/>
  <c i="7" r="J33"/>
  <c i="1" r="AV60"/>
  <c r="AT60"/>
  <c i="6" r="J30"/>
  <c i="1" r="AG59"/>
  <c i="5" r="J33"/>
  <c i="1" r="AV58"/>
  <c r="AT58"/>
  <c r="BB54"/>
  <c r="AX54"/>
  <c i="4" r="J33"/>
  <c i="1" r="AV57"/>
  <c r="AT57"/>
  <c i="2" l="1" r="BK86"/>
  <c r="J86"/>
  <c r="J59"/>
  <c i="1" r="AG58"/>
  <c r="AN59"/>
  <c i="6" r="J59"/>
  <c r="J39"/>
  <c i="1" r="AN57"/>
  <c i="5" r="J39"/>
  <c i="1" r="AN56"/>
  <c i="4" r="J39"/>
  <c i="3" r="J39"/>
  <c i="1" r="AN58"/>
  <c i="7" r="J30"/>
  <c i="1" r="AG60"/>
  <c r="W30"/>
  <c r="AU54"/>
  <c r="W31"/>
  <c r="AZ54"/>
  <c r="W29"/>
  <c r="W32"/>
  <c i="7" l="1" r="J39"/>
  <c i="1" r="AN60"/>
  <c i="2" r="J30"/>
  <c i="1" r="AG55"/>
  <c r="AN55"/>
  <c r="AV54"/>
  <c r="AK29"/>
  <c i="2" l="1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<sst xmlns="http://schemas.openxmlformats.org/spreadsheetml/2006/main">
  <si>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</si>
  <si>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</si>
  <si>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</si>
  <si>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</si>
  <si>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</si>
  <si>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{5b53d369-dc8c-4ef3-b9d8-cad106f9076e}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</si>
  <si>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</si>
  <si>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</si>
  <si>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</si>
  <si>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</si>
  <si>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</si>
  <si>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</si>
  <si>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</si>
  <si>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</si>
  <si>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4470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</si>
  <si>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</si>
  <si>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</si>
  <si>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Švarcavy - 2.část - Revitalizace toku Švarcavy</t>
  </si>
  <si>
    <t>KSO:</t>
  </si>
  <si>
    <t/>
  </si>
  <si>
    <t>CC-CZ:</t>
  </si>
  <si>
    <t>Místo:</t>
  </si>
  <si>
    <t>Přelouč</t>
  </si>
  <si>
    <t>Datum:</t>
  </si>
  <si>
    <t>1. 11. 2021</t>
  </si>
  <si>
    <t>Zadavatel:</t>
  </si>
  <si>
    <t>IČ:</t>
  </si>
  <si>
    <t>00274101</t>
  </si>
  <si>
    <t>Město Přelouč</t>
  </si>
  <si>
    <t>DIČ:</t>
  </si>
  <si>
    <t>CZ00274101</t>
  </si>
  <si>
    <t>Uchazeč:</t>
  </si>
  <si>
    <t>Vyplň údaj</t>
  </si>
  <si>
    <t>Projektant:</t>
  </si>
  <si>
    <t>47116901</t>
  </si>
  <si>
    <t>Vodohospodářský rozvoj a výstavba a.s.</t>
  </si>
  <si>
    <t>CZ47116901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</si>
  <si>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</si>
  <si>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</si>
  <si>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</si>
  <si>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_x000d_
_x000d_
Pro kontrolní (oceněný rozpočet) byla u všech stavebních objektů s výjimkou VRN nastavena indexace 0,95, tj,. 95% cenové úrovně URS._x000d_
_x000d_
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</si>
  <si>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</si>
  <si>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</si>
  <si>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</si>
  <si>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</si>
  <si>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</si>
  <si>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</si>
  <si>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</si>
  <si>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</si>
  <si>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</si>
  <si>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</si>
  <si>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</si>
  <si>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</si>
  <si>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</si>
  <si>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</si>
  <si>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</si>
  <si>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</si>
  <si>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</si>
  <si>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</si>
  <si>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</si>
  <si>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</si>
  <si>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</si>
  <si>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</si>
  <si>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</si>
  <si>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</si>
  <si>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</si>
  <si>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</si>
  <si>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</si>
  <si>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</si>
  <si>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</si>
  <si>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</si>
  <si>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</si>
  <si>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</si>
  <si>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</si>
  <si>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</si>
  <si>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</si>
  <si>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</si>
  <si>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</si>
  <si>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</si>
  <si>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</si>
  <si>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01.1 01.3</t>
  </si>
  <si>
    <t>Revitalizace Švarcavy, ř. km 0.200-0.668</t>
  </si>
  <si>
    <t>STA</t>
  </si>
  <si>
    <t>1</t>
  </si>
  <si>
    <t>{3e8d55bd-30b8-4628-879f-af518cb491d2}</t>
  </si>
  <si>
    <t>2</t>
  </si>
  <si>
    <t>SO 01.4.</t>
  </si>
  <si>
    <t>Vegetační úpravy, ř.km 0.200-0.668</t>
  </si>
  <si>
    <t>{0e346243-2cb7-47e5-abc0-a7c4bde61d17}</t>
  </si>
  <si>
    <t>SO 01.5</t>
  </si>
  <si>
    <t>Křížení inženýrských sítí, ř.km 0.200-0.668</t>
  </si>
  <si>
    <t>{fc51b760-edae-4d24-b90d-34e27edf98c9}</t>
  </si>
  <si>
    <t>SO 02.1</t>
  </si>
  <si>
    <t>Revitalizace Švarcavy, ř. km 0.668-0.723</t>
  </si>
  <si>
    <t>{6fc0a93f-8474-49a5-a783-b197895365a5}</t>
  </si>
  <si>
    <t>SO 02.3</t>
  </si>
  <si>
    <t>Vegetační úpravy, ř. km 0.668-0.723</t>
  </si>
  <si>
    <t>{1e2a2ad7-231c-4557-a040-c0179c27cc7b}</t>
  </si>
  <si>
    <t>VRN-TOK</t>
  </si>
  <si>
    <t>Vedlejší rozpočtové náklady revitalizace</t>
  </si>
  <si>
    <t>{fedb7966-2b79-4593-94a5-bb1281ddc988}</t>
  </si>
  <si>
    <t>KRYCÍ LIST SOUPISU PRACÍ</t>
  </si>
  <si>
    <t>Objekt:</t>
  </si>
  <si>
    <t>SO 01.1 01.3 - Revitalizace Švarcavy, ř. km 0.200-0.668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</si>
  <si>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</si>
  <si>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</si>
  <si>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</si>
  <si>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</si>
  <si>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</si>
  <si>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</si>
  <si>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1.4 - Zemní práce - přesuny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</si>
  <si>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</si>
  <si>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</si>
  <si>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</si>
  <si>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</si>
  <si>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</si>
  <si>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</si>
  <si>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</si>
  <si>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</si>
  <si>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</si>
  <si>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</si>
  <si>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</si>
  <si>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</si>
  <si>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</si>
  <si>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</si>
  <si>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</si>
  <si>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</si>
  <si>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</si>
  <si>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</si>
  <si>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</si>
  <si>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</si>
  <si>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</si>
  <si>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</si>
  <si>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001_RA</t>
  </si>
  <si>
    <t>Převedení vody potrubím DN do 500 včetně oddělující zemní hrázky, těsnící folie, čerpání průsahů, pohotovosti čerpadla po dobu výstavby objektu</t>
  </si>
  <si>
    <t>m</t>
  </si>
  <si>
    <t>4</t>
  </si>
  <si>
    <t>-951409541</t>
  </si>
  <si>
    <t>P</t>
  </si>
  <si>
    <t xml:space="preserve">Poznámka k položce:_x000d_
- konkrétní volba technologie převedení vody je pouze stavební technologií, jejíž konkrétní řešení a nacenění náleží uchazeči- zhotoviteli. </t>
  </si>
  <si>
    <t>VV</t>
  </si>
  <si>
    <t>468+4+4 "délka úseku + přesahy na koncích</t>
  </si>
  <si>
    <t>111111102</t>
  </si>
  <si>
    <t>Odstranění travin a rákosu ručně travin pro jakoukoli plochu ve svahu sklonu přes 1:5</t>
  </si>
  <si>
    <t>m2</t>
  </si>
  <si>
    <t>CS ÚRS 2021 02</t>
  </si>
  <si>
    <t>-883741566</t>
  </si>
  <si>
    <t>Online PSC</t>
  </si>
  <si>
    <t>https://podminky.urs.cz/item/CS_URS_2021_02/111111102</t>
  </si>
  <si>
    <t>3880 "plocha svahů SO stavající koryto"</t>
  </si>
  <si>
    <t>3</t>
  </si>
  <si>
    <t>1121RA</t>
  </si>
  <si>
    <t xml:space="preserve">Přemístění stromu na určené místo úpravy v korytě vodního toku vč jeho zajištění patkou (min, 1m3) prolitou maltou cementovou. </t>
  </si>
  <si>
    <t>kus</t>
  </si>
  <si>
    <t>-728276807</t>
  </si>
  <si>
    <t xml:space="preserve">Poznámka k položce:_x000d_
- strom "norná stěna"_x000d_
- včetně ukotvení 2 x závitová tyč provrtaná kmenem , upevňovací řetěz, </t>
  </si>
  <si>
    <t>114203101</t>
  </si>
  <si>
    <t>Rozebrání dlažeb nebo záhozů s naložením na dopravní prostředek dlažeb z lomového kamene nebo betonových tvárnic na sucho nebo se spárami vyplněnými pískem nebo drnem</t>
  </si>
  <si>
    <t>m3</t>
  </si>
  <si>
    <t>82200852</t>
  </si>
  <si>
    <t>https://podminky.urs.cz/item/CS_URS_2021_02/114203101</t>
  </si>
  <si>
    <t>"stávající opevnění výpočet řezovou metodou, "398,7</t>
  </si>
  <si>
    <t>5</t>
  </si>
  <si>
    <t>121151123</t>
  </si>
  <si>
    <t>Sejmutí ornice strojně při souvislé ploše přes 500 m2, tl. vrstvy do 200 mm</t>
  </si>
  <si>
    <t>-506744653</t>
  </si>
  <si>
    <t>https://podminky.urs.cz/item/CS_URS_2021_02/121151123</t>
  </si>
  <si>
    <t>3880 "sejmutí ornice stávají koryto"</t>
  </si>
  <si>
    <t>6</t>
  </si>
  <si>
    <t>124253101</t>
  </si>
  <si>
    <t>Vykopávky pro koryta vodotečí strojně v hornině třídy těžitelnosti I skupiny 3 přes 100 do 1 000 m3</t>
  </si>
  <si>
    <t>185710866</t>
  </si>
  <si>
    <t>https://podminky.urs.cz/item/CS_URS_2021_02/124253101</t>
  </si>
  <si>
    <t>"Výpočet řezovou metodou příčné řezy 1-23" 1888</t>
  </si>
  <si>
    <t>7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</si>
  <si>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</si>
  <si>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</si>
  <si>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1765481309</t>
  </si>
  <si>
    <t>https://podminky.urs.cz/item/CS_URS_2021_02/162351103</t>
  </si>
  <si>
    <t>"ornice k rozprostření na mezideponii a zpět" 3880*0,15*2</t>
  </si>
  <si>
    <t>"materiál k zpětnému zásypu na mezideponii a zpět "398*2</t>
  </si>
  <si>
    <t>Součet</t>
  </si>
  <si>
    <t>8</t>
  </si>
  <si>
    <t>167151111</t>
  </si>
  <si>
    <t>Nakládání, skládání a překládání neulehlého výkopku nebo sypaniny strojně nakládání, množství přes 100 m3, z hornin třídy těžitelnosti I, skupiny 1 až 3</t>
  </si>
  <si>
    <t>-1494279590</t>
  </si>
  <si>
    <t>https://podminky.urs.cz/item/CS_URS_2021_02/167151111</t>
  </si>
  <si>
    <t xml:space="preserve">"ornice k rozprostření z  mezideponie zpět" 3880*0,15</t>
  </si>
  <si>
    <t>"materiál k zpětnému zásypu z mezideponie zpět "398</t>
  </si>
  <si>
    <t>9</t>
  </si>
  <si>
    <t>174251101</t>
  </si>
  <si>
    <t>Zásyp sypaninou z jakékoliv horniny strojně s uložením výkopku ve vrstvách bez zhutnění jam, šachet, rýh nebo kolem objektů v těchto vykopávkách</t>
  </si>
  <si>
    <t>-1871333934</t>
  </si>
  <si>
    <t>https://podminky.urs.cz/item/CS_URS_2021_02/174251101</t>
  </si>
  <si>
    <t>398,7 "zpštný zásyp - řezová metoda"</t>
  </si>
  <si>
    <t>10</t>
  </si>
  <si>
    <t>181411122</t>
  </si>
  <si>
    <t>Založení trávníku na půdě předem připravené plochy do 1000 m2 výsevem včetně utažení lučního na svahu přes 1:5 do 1:2</t>
  </si>
  <si>
    <t>-421437137</t>
  </si>
  <si>
    <t>https://podminky.urs.cz/item/CS_URS_2021_02/181411122</t>
  </si>
  <si>
    <t>3375</t>
  </si>
  <si>
    <t>11</t>
  </si>
  <si>
    <t>M</t>
  </si>
  <si>
    <t>00572474R</t>
  </si>
  <si>
    <t>travinobylinná směs do vlhka – obsahuje 35 rostlinných druhů.</t>
  </si>
  <si>
    <t>kg</t>
  </si>
  <si>
    <t>-371125318</t>
  </si>
  <si>
    <t xml:space="preserve">Poznámka k položce:_x000d_
Trávy 90%: Psineček obecný (Agrostis capillaris) 3%, Psineček veliký (Agrostis gigantea) 5%, Psárka luční (Alopecurus pratensis) 7%, Poháňka hřebenitá (Cynosurus cristatus) 4%, Metlice trsnatá (Deschampsia caespitosa) 1%, Kostřava luční (Festuca pratensis) 8%, Kostřava červená trsnatá (Festuca rubra commutata) 12%, Kostřava červená pravá (Festuca rubra rubra) 18%, Kostřava krátce výběžkatá (Festuca rubra trichophylla) 10%, Medyněk vlnatý (Holcus lanatus) 2%, Jílek vytrvalý (Lolium perenne) 2%, Bojínek luční (Phleum pratense) 3%, Lipnice hajní (Poa nemoralis) 5%, Lipnice bahenní (Poa palustris) 7%, Lipnice luční (Poa pratensis) 3%_x000d_
_x000d_
Byliny 7,3%: Bukvice lékařská (Betonica officinalis) 0,3%, Kmín kořenný (Carum carvi) 1%, Chrpa luční (Centaurea jacea) 0,5%, Škarda dvouletá (Crepis biennis) 0,4%, Mrkev obecná (Daucus carota) 0,2%, Tužebník jilmový ( Filipendula ulmaria) 0,2%, Svízel bílý (Galium album) 0,6%, Kuklík městský (Geum urbanum) 0,3%, Chrastvec rolní (Knautia arvensis) 0,7%, Kopretina bílá (Leucanthemum vulgare) 0,8%, Kohoutek luční (Lychnis flos-cuculi) 0,7%, Kyprej vrbice (Lythrum salicaria) 0,4%, Máta dlouholistá (Mentha longifolia) 0,2%, Jitrocel kopinatý (Plantago lanceolata) 0,2%, Černohlávek obecný (Prunella vulgaris) 0,3%, Pryskyřník prudký (Ranunculus acris) 0,3%, Krvavec toten (Sanguisorba officinalis) 0,2%_x000d_
_x000d_
Jeteloviny 2,7%: Hrachor černý (Lathyrus niger) 0,5%, Štírovník růžkatý (Lotus corniculatus) 1,8%,  Jetel luční (Trifolium pratense) 0,4%_x000d_
_x000d_
</t>
  </si>
  <si>
    <t>3375*0,01 'Přepočtené koeficientem množství</t>
  </si>
  <si>
    <t>12</t>
  </si>
  <si>
    <t>181951112</t>
  </si>
  <si>
    <t>Úprava pláně vyrovnáním výškových rozdílů strojně v hornině třídy těžitelnosti I, skupiny 1 až 3 se zhutněním</t>
  </si>
  <si>
    <t>-1455851438</t>
  </si>
  <si>
    <t>https://podminky.urs.cz/item/CS_URS_2021_02/181951112</t>
  </si>
  <si>
    <t>"úprava sklonů do 1:5"</t>
  </si>
  <si>
    <t>2723 "plocha zjištěna řezovou metodou z PF 1-23</t>
  </si>
  <si>
    <t>13</t>
  </si>
  <si>
    <t>182151111</t>
  </si>
  <si>
    <t>Svahování trvalých svahů do projektovaných profilů strojně s potřebným přemístěním výkopku při svahování v zářezech v hornině třídy těžitelnosti I, skupiny 1 až 3</t>
  </si>
  <si>
    <t>1520547733</t>
  </si>
  <si>
    <t>https://podminky.urs.cz/item/CS_URS_2021_02/182151111</t>
  </si>
  <si>
    <t>"úprava sklonů nad 1:5"</t>
  </si>
  <si>
    <t>2130 "plocha zjištěna řezovou metodou z PF1-23"</t>
  </si>
  <si>
    <t>14</t>
  </si>
  <si>
    <t>183102321R</t>
  </si>
  <si>
    <t>Hloubení jamek pro vysazování rostlin v zemině tř.1 až 4 s výměnou půdy z 100% na svahu přes 1:2 do 1:1, objemu přes 0,40 do 1,00 m3</t>
  </si>
  <si>
    <t>1612182561</t>
  </si>
  <si>
    <t>https://podminky.urs.cz/item/CS_URS_2021_02/183102321R</t>
  </si>
  <si>
    <t>02600066_00R2</t>
  </si>
  <si>
    <t xml:space="preserve">Alejový strom se zapěstovanou korunou </t>
  </si>
  <si>
    <t>-850184660</t>
  </si>
  <si>
    <t>Poznámka k položce:_x000d_
3 x lípa 2 x jasan OK 10-12</t>
  </si>
  <si>
    <t>16</t>
  </si>
  <si>
    <t>184102136</t>
  </si>
  <si>
    <t>Výsadba dřeviny s balem do předem vyhloubené jamky se zalitím na svahu přes 1:2 do 1:1, při průměru balu přes 600 do 800 mm</t>
  </si>
  <si>
    <t>2010223701</t>
  </si>
  <si>
    <t>https://podminky.urs.cz/item/CS_URS_2021_02/184102136</t>
  </si>
  <si>
    <t>17</t>
  </si>
  <si>
    <t>184215133</t>
  </si>
  <si>
    <t>Ukotvení dřeviny kůly třemi kůly, délky přes 2 do 3 m</t>
  </si>
  <si>
    <t>-851337599</t>
  </si>
  <si>
    <t>https://podminky.urs.cz/item/CS_URS_2021_02/184215133</t>
  </si>
  <si>
    <t>18</t>
  </si>
  <si>
    <t>184215432</t>
  </si>
  <si>
    <t>Zhotovení závlahové mísy u solitérních dřevin na svahu přes 1:2 do 1:1, o průměru mísy přes 0,5 do 1 m</t>
  </si>
  <si>
    <t>862283702</t>
  </si>
  <si>
    <t>https://podminky.urs.cz/item/CS_URS_2021_02/184215432</t>
  </si>
  <si>
    <t>19</t>
  </si>
  <si>
    <t>184807R</t>
  </si>
  <si>
    <t>úvaz ke kůlům</t>
  </si>
  <si>
    <t>500008258</t>
  </si>
  <si>
    <t>1.4</t>
  </si>
  <si>
    <t>Zemní práce - přesuny</t>
  </si>
  <si>
    <t>20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</si>
  <si>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</si>
  <si>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</si>
  <si>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-1040354486</t>
  </si>
  <si>
    <t>https://podminky.urs.cz/item/CS_URS_2021_02/162751117</t>
  </si>
  <si>
    <t>"odvoz na skládku - přebytečný výkopek" (1888-398,7)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</si>
  <si>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</si>
  <si>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</si>
  <si>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-1397274916</t>
  </si>
  <si>
    <t>https://podminky.urs.cz/item/CS_URS_2021_02/162751119</t>
  </si>
  <si>
    <t>"odvoz na skládku 1-3"(1888-398,7)*10</t>
  </si>
  <si>
    <t>22</t>
  </si>
  <si>
    <t>171201201</t>
  </si>
  <si>
    <t>Uložení sypaniny na skládky nebo meziskládky bez hutnění s upravením uložené sypaniny do předepsaného tvaru</t>
  </si>
  <si>
    <t>-1416923148</t>
  </si>
  <si>
    <t>https://podminky.urs.cz/item/CS_URS_2021_02/171201201</t>
  </si>
  <si>
    <t>"uložení na skládce - zeminy + beton(opevnění)" (1888-398,7)+398,7</t>
  </si>
  <si>
    <t>23</t>
  </si>
  <si>
    <t>171201221</t>
  </si>
  <si>
    <t>Poplatek za uložení stavebního odpadu na skládce (skládkovné) zeminy a kamení zatříděného do Katalogu odpadů pod kódem 17 05 04</t>
  </si>
  <si>
    <t>t</t>
  </si>
  <si>
    <t>7904421</t>
  </si>
  <si>
    <t>https://podminky.urs.cz/item/CS_URS_2021_02/171201221</t>
  </si>
  <si>
    <t>"uložení na skládce"(1888-398,7)*1,8</t>
  </si>
  <si>
    <t>24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</si>
  <si>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</si>
  <si>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</si>
  <si>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1386124938</t>
  </si>
  <si>
    <t>https://podminky.urs.cz/item/CS_URS_2021_02/162751137</t>
  </si>
  <si>
    <t>398,7 "opevnění - beton"</t>
  </si>
  <si>
    <t>25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</si>
  <si>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</si>
  <si>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</si>
  <si>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-640345452</t>
  </si>
  <si>
    <t>https://podminky.urs.cz/item/CS_URS_2021_02/162751139</t>
  </si>
  <si>
    <t>398,7*10 "opevnění - beton"</t>
  </si>
  <si>
    <t>26</t>
  </si>
  <si>
    <t>997013601</t>
  </si>
  <si>
    <t>Poplatek za uložení stavebního odpadu na skládce (skládkovné) z prostého betonu zatříděného do Katalogu odpadů pod kódem 17 01 01</t>
  </si>
  <si>
    <t>-1270646716</t>
  </si>
  <si>
    <t>https://podminky.urs.cz/item/CS_URS_2021_02/997013601</t>
  </si>
  <si>
    <t>398,7*2,2 "opevnění - beton - objem x měrná hmotnost betonu 2,2 t/ m3"</t>
  </si>
  <si>
    <t>Zakládání</t>
  </si>
  <si>
    <t>38</t>
  </si>
  <si>
    <t>271532213</t>
  </si>
  <si>
    <t>Podsyp pod základové konstrukce se zhutněním a urovnáním povrchu z kameniva hrubého, frakce 8 - 16 mm</t>
  </si>
  <si>
    <t>-2036360841</t>
  </si>
  <si>
    <t>https://podminky.urs.cz/item/CS_URS_2021_02/271532213</t>
  </si>
  <si>
    <t>((4,2+6,6)*4)*0,1 "podsyp pod beton. schodiště "</t>
  </si>
  <si>
    <t>Svislé a kompletní konstrukce</t>
  </si>
  <si>
    <t>27</t>
  </si>
  <si>
    <t>339921142R</t>
  </si>
  <si>
    <t>Osazování palisád dřevěných v řadě se zabetonováním výšky palisády přes 500 do 1000 mm včetně vyhloubení rýhy a naložení přebytečného výkopku</t>
  </si>
  <si>
    <t>-1678080485</t>
  </si>
  <si>
    <t>schody k toku</t>
  </si>
  <si>
    <t>17*1,5</t>
  </si>
  <si>
    <t>(7+16)*1,5</t>
  </si>
  <si>
    <t>9*2 "u SO 1.3"</t>
  </si>
  <si>
    <t>28</t>
  </si>
  <si>
    <t>60591226R</t>
  </si>
  <si>
    <t>palisáda dřevěná impregnovaná D 100mm</t>
  </si>
  <si>
    <t>1684773598</t>
  </si>
  <si>
    <t>https://podminky.urs.cz/item/CS_URS_2021_02/60591226R</t>
  </si>
  <si>
    <t>"10 palisád délky 0,6 m na běžný metr" 78*10*0,6</t>
  </si>
  <si>
    <t>Vodorovné konstrukce</t>
  </si>
  <si>
    <t>39</t>
  </si>
  <si>
    <t>0121</t>
  </si>
  <si>
    <t>Osazení plotu z poplastovaného opletiva vč. branky</t>
  </si>
  <si>
    <t>soubor</t>
  </si>
  <si>
    <t>307550477</t>
  </si>
  <si>
    <t xml:space="preserve">Poznámka k položce:_x000d_
délka plotu vč branky 6 m_x000d_
oplocení sportoviště (branka)_x000d_
     pletivo poplastované výška 200cm s ND (2,5mm;50x50mm;PVC; zelené)_x000d_
     plotový sloupek zelený – výška 210 cm, průměr 48 mm, stěna 2,0 mm _x000d_
     branka zahradní - FAB, výška 195x100 cm_x000d_
</t>
  </si>
  <si>
    <t>29</t>
  </si>
  <si>
    <t>430321616</t>
  </si>
  <si>
    <t>Schodišťové konstrukce a rampy z betonu železového (bez výztuže) stupně, schodnice, ramena, podesty s nosníky tř. C 30/37</t>
  </si>
  <si>
    <t>-2075225091</t>
  </si>
  <si>
    <t>https://podminky.urs.cz/item/CS_URS_2021_02/430321616</t>
  </si>
  <si>
    <t>Poznámka k položce:_x000d_
RERÉNNÍ SCHODIŠTĚ Z DUSANÉHO BETONU C25/30</t>
  </si>
  <si>
    <t>19,2 "konstrukce schodišť - objem kce"</t>
  </si>
  <si>
    <t>30</t>
  </si>
  <si>
    <t>430361121</t>
  </si>
  <si>
    <t>Výztuž schodišťových konstrukcí a ramp stupňů, schodnic, ramen, podest s nosníky z betonářské oceli 10 216 (E)</t>
  </si>
  <si>
    <t>131743521</t>
  </si>
  <si>
    <t>https://podminky.urs.cz/item/CS_URS_2021_02/430361121</t>
  </si>
  <si>
    <t>19,2*0,005*7,800</t>
  </si>
  <si>
    <t>31</t>
  </si>
  <si>
    <t>434351141</t>
  </si>
  <si>
    <t>Bednění stupňů betonovaných na podstupňové desce nebo na terénu půdorysně přímočarých zřízení</t>
  </si>
  <si>
    <t>-1330042066</t>
  </si>
  <si>
    <t>https://podminky.urs.cz/item/CS_URS_2021_02/434351141</t>
  </si>
  <si>
    <t>2.7*4+2.96*2+(3.53-2.92)*2+(0.6+0.8)*4 "levé schodiště"</t>
  </si>
  <si>
    <t>2.4*4+2*2.21+2*(2.21-1.89)+(0.6+0.8)*4 "levé schodiště"</t>
  </si>
  <si>
    <t>32</t>
  </si>
  <si>
    <t>434351142</t>
  </si>
  <si>
    <t>Bednění stupňů betonovaných na podstupňové desce nebo na terénu půdorysně přímočarých odstranění</t>
  </si>
  <si>
    <t>1085900184</t>
  </si>
  <si>
    <t>https://podminky.urs.cz/item/CS_URS_2021_02/434351142</t>
  </si>
  <si>
    <t>33</t>
  </si>
  <si>
    <t>462512270</t>
  </si>
  <si>
    <t>Zához z lomového kamene neupraveného záhozového s proštěrkováním z terénu, hmotnosti jednotlivých kamenů do 200 kg</t>
  </si>
  <si>
    <t>1546707020</t>
  </si>
  <si>
    <t>https://podminky.urs.cz/item/CS_URS_2021_02/462512270</t>
  </si>
  <si>
    <t>155,9 "řezová metoda PF 1- 23"</t>
  </si>
  <si>
    <t>34</t>
  </si>
  <si>
    <t>463212121</t>
  </si>
  <si>
    <t>Rovnanina z lomového kamene upraveného, tříděného jakékoliv tloušťky rovnaniny s vyplněním spár a dutin těženým kamenivem</t>
  </si>
  <si>
    <t>377593952</t>
  </si>
  <si>
    <t>https://podminky.urs.cz/item/CS_URS_2021_02/463212121</t>
  </si>
  <si>
    <t>(10*4+5.2+3.5+.4*1.5+4.7+2+4+4*4+5+4)*0.4 "prahy u tůní"</t>
  </si>
  <si>
    <t xml:space="preserve">55*0.4 "opevneni nad mostkem SO 04 krizeni VN +plyn - pl. x tl." </t>
  </si>
  <si>
    <t>4*6*0.4"Krizeni kanal nad mostkrem SO 01.2"</t>
  </si>
  <si>
    <t xml:space="preserve">5*2*0.4 "dno dolni bet.  schody"</t>
  </si>
  <si>
    <t xml:space="preserve">0,15*468 "soliterní kameny v kynetě - objen na běžný m  x délka"</t>
  </si>
  <si>
    <t>35</t>
  </si>
  <si>
    <t>464571111</t>
  </si>
  <si>
    <t>Pohoz dna nebo svahů jakékoliv tloušťky ze štěrkopísků, z terénu, frakce do 63 mm</t>
  </si>
  <si>
    <t>1561355879</t>
  </si>
  <si>
    <t>https://podminky.urs.cz/item/CS_URS_2021_02/464571111</t>
  </si>
  <si>
    <t>"průměrná tloušťka 10 cm"</t>
  </si>
  <si>
    <t>0.1*0.5*476 "pohoz dna kynety- štěrkopísek tl. 10 cm, tl x š. x délka"</t>
  </si>
  <si>
    <t>0,1*(116+40+41+41+33+38+68+52+40+39+22+45)</t>
  </si>
  <si>
    <t>36</t>
  </si>
  <si>
    <t>465511524</t>
  </si>
  <si>
    <t>Dlažba z lomového kamene upraveného vodorovná nebo plocha ve sklonu do 1:2 s dodáním hmot do cementové malty, s vyplněním spár a s vyspárováním cementovou maltou v ploše přes 20 m2, tl. 400 mm</t>
  </si>
  <si>
    <t>-1100046306</t>
  </si>
  <si>
    <t>https://podminky.urs.cz/item/CS_URS_2021_02/465511524</t>
  </si>
  <si>
    <t>10"plocha dlažby vyústění DEŠŤOVÉ kanalizace"</t>
  </si>
  <si>
    <t>998</t>
  </si>
  <si>
    <t>Přesun hmot</t>
  </si>
  <si>
    <t>37</t>
  </si>
  <si>
    <t>998332011</t>
  </si>
  <si>
    <t>Přesun hmot pro úpravy vodních toků a kanály, hráze rybníků apod. dopravní vzdálenost do 500 m</t>
  </si>
  <si>
    <t>-392664305</t>
  </si>
  <si>
    <t>https://podminky.urs.cz/item/CS_URS_2021_02/998332011</t>
  </si>
  <si>
    <t>SO 01.4. - Vegetační úpravy, ř.km 0.200-0.668</t>
  </si>
  <si>
    <t xml:space="preserve">    1.1 - Příprava území</t>
  </si>
  <si>
    <t>112151111</t>
  </si>
  <si>
    <t>Pokácení stromu směrové v celku s odřezáním kmene a s odvětvením průměru kmene přes 100 do 200 mm</t>
  </si>
  <si>
    <t>-2144730497</t>
  </si>
  <si>
    <t>https://podminky.urs.cz/item/CS_URS_2021_02/112151111</t>
  </si>
  <si>
    <t>112151112</t>
  </si>
  <si>
    <t>Pokácení stromu směrové v celku s odřezáním kmene a s odvětvením průměru kmene přes 200 do 300 mm</t>
  </si>
  <si>
    <t>1917121467</t>
  </si>
  <si>
    <t>https://podminky.urs.cz/item/CS_URS_2021_02/112151112</t>
  </si>
  <si>
    <t>112151113</t>
  </si>
  <si>
    <t>Pokácení stromu směrové v celku s odřezáním kmene a s odvětvením průměru kmene přes 300 do 400 mm</t>
  </si>
  <si>
    <t>-1532320000</t>
  </si>
  <si>
    <t>https://podminky.urs.cz/item/CS_URS_2021_02/112151113</t>
  </si>
  <si>
    <t>112151114</t>
  </si>
  <si>
    <t>Pokácení stromu směrové v celku s odřezáním kmene a s odvětvením průměru kmene přes 400 do 500 mm</t>
  </si>
  <si>
    <t>-1249130393</t>
  </si>
  <si>
    <t>https://podminky.urs.cz/item/CS_URS_2021_02/112151114</t>
  </si>
  <si>
    <t>112151116</t>
  </si>
  <si>
    <t>Pokácení stromu směrové v celku s odřezáním kmene a s odvětvením průměru kmene přes 600 do 700 mm</t>
  </si>
  <si>
    <t>21825599</t>
  </si>
  <si>
    <t>https://podminky.urs.cz/item/CS_URS_2021_02/112151116</t>
  </si>
  <si>
    <t>162201401</t>
  </si>
  <si>
    <t>Vodorovné přemístění větví, kmenů nebo pařezů s naložením, složením a dopravou do 1000 m větví stromů listnatých, průměru kmene přes 100 do 300 mm</t>
  </si>
  <si>
    <t>509489233</t>
  </si>
  <si>
    <t>https://podminky.urs.cz/item/CS_URS_2021_02/162201401</t>
  </si>
  <si>
    <t>162201402</t>
  </si>
  <si>
    <t>Vodorovné přemístění větví, kmenů nebo pařezů s naložením, složením a dopravou do 1000 m větví stromů listnatých, průměru kmene přes 300 do 500 mm</t>
  </si>
  <si>
    <t>506278248</t>
  </si>
  <si>
    <t>https://podminky.urs.cz/item/CS_URS_2021_02/162201402</t>
  </si>
  <si>
    <t>162201403</t>
  </si>
  <si>
    <t>Vodorovné přemístění větví, kmenů nebo pařezů s naložením, složením a dopravou do 1000 m větví stromů listnatých, průměru kmene přes 500 do 700 mm</t>
  </si>
  <si>
    <t>-985673806</t>
  </si>
  <si>
    <t>https://podminky.urs.cz/item/CS_URS_2021_02/162201403</t>
  </si>
  <si>
    <t>162201411</t>
  </si>
  <si>
    <t>Vodorovné přemístění větví, kmenů nebo pařezů s naložením, složením a dopravou do 1000 m kmenů stromů listnatých, průměru přes 100 do 300 mm</t>
  </si>
  <si>
    <t>76689517</t>
  </si>
  <si>
    <t>https://podminky.urs.cz/item/CS_URS_2021_02/162201411</t>
  </si>
  <si>
    <t>162201412</t>
  </si>
  <si>
    <t>Vodorovné přemístění větví, kmenů nebo pařezů s naložením, složením a dopravou do 1000 m kmenů stromů listnatých, průměru přes 300 do 500 mm</t>
  </si>
  <si>
    <t>1298621874</t>
  </si>
  <si>
    <t>https://podminky.urs.cz/item/CS_URS_2021_02/162201412</t>
  </si>
  <si>
    <t>162201413</t>
  </si>
  <si>
    <t>Vodorovné přemístění větví, kmenů nebo pařezů s naložením, složením a dopravou do 1000 m kmenů stromů listnatých, průměru přes 500 do 700 mm</t>
  </si>
  <si>
    <t>-1748111149</t>
  </si>
  <si>
    <t>https://podminky.urs.cz/item/CS_URS_2021_02/162201413</t>
  </si>
  <si>
    <t>162201421</t>
  </si>
  <si>
    <t>Vodorovné přemístění větví, kmenů nebo pařezů s naložením, složením a dopravou do 1000 m pařezů kmenů, průměru přes 100 do 300 mm</t>
  </si>
  <si>
    <t>968333759</t>
  </si>
  <si>
    <t>https://podminky.urs.cz/item/CS_URS_2021_02/162201421</t>
  </si>
  <si>
    <t>162201422</t>
  </si>
  <si>
    <t>Vodorovné přemístění větví, kmenů nebo pařezů s naložením, složením a dopravou do 1000 m pařezů kmenů, průměru přes 300 do 500 mm</t>
  </si>
  <si>
    <t>-1009796041</t>
  </si>
  <si>
    <t>https://podminky.urs.cz/item/CS_URS_2021_02/162201422</t>
  </si>
  <si>
    <t>162201423</t>
  </si>
  <si>
    <t>Vodorovné přemístění větví, kmenů nebo pařezů s naložením, složením a dopravou do 1000 m pařezů kmenů, průměru přes 500 do 700 mm</t>
  </si>
  <si>
    <t>822139122</t>
  </si>
  <si>
    <t>https://podminky.urs.cz/item/CS_URS_2021_02/162201423</t>
  </si>
  <si>
    <t>162301501R</t>
  </si>
  <si>
    <t>Vodorovné přemístění smýcených křovin do průměru kmene 100 mm na vzdálenost do 5 000 m</t>
  </si>
  <si>
    <t>-1788441384</t>
  </si>
  <si>
    <t>https://podminky.urs.cz/item/CS_URS_2021_02/162301501R</t>
  </si>
  <si>
    <t>181 "A sport"</t>
  </si>
  <si>
    <t>306 "BSport"</t>
  </si>
  <si>
    <t>61 "Csport"</t>
  </si>
  <si>
    <t>615 "Dsport"</t>
  </si>
  <si>
    <t>282 "plocha B"</t>
  </si>
  <si>
    <t>27 "plocha A</t>
  </si>
  <si>
    <t>1.1</t>
  </si>
  <si>
    <t>Příprava území</t>
  </si>
  <si>
    <t>111251102</t>
  </si>
  <si>
    <t>Odstranění křovin a stromů s odstraněním kořenů strojně průměru kmene do 100 mm v rovině nebo ve svahu sklonu terénu do 1:5, při celkové ploše přes 100 do 500 m2</t>
  </si>
  <si>
    <t>-825204389</t>
  </si>
  <si>
    <t>https://podminky.urs.cz/item/CS_URS_2021_02/111251102</t>
  </si>
  <si>
    <t>Poznámka k položce:_x000d_
včetně spálení</t>
  </si>
  <si>
    <t>SO 01.5 - Křížení inženýrských sítí, ř.km 0.200-0.668</t>
  </si>
  <si>
    <t xml:space="preserve">    8 - Trubní vedení</t>
  </si>
  <si>
    <t xml:space="preserve">    997 - Přesun sutě</t>
  </si>
  <si>
    <t>PSV - Práce a dodávky PSV</t>
  </si>
  <si>
    <t xml:space="preserve">    741 - Elektroinstalace - silnoproud</t>
  </si>
  <si>
    <t>132251252</t>
  </si>
  <si>
    <t>Hloubení nezapažených rýh šířky přes 800 do 2 000 mm strojně s urovnáním dna do předepsaného profilu a spádu v hornině třídy těžitelnosti I skupiny 3 přes 20 do 50 m3</t>
  </si>
  <si>
    <t>1721869309</t>
  </si>
  <si>
    <t>https://podminky.urs.cz/item/CS_URS_2021_02/132251252</t>
  </si>
  <si>
    <t>výkop pro novou stoku 40%</t>
  </si>
  <si>
    <t>1,9*1,19*10*0,4</t>
  </si>
  <si>
    <t>132351252</t>
  </si>
  <si>
    <t>Hloubení nezapažených rýh šířky přes 800 do 2 000 mm strojně s urovnáním dna do předepsaného profilu a spádu v hornině třídy těžitelnosti II skupiny 4 přes 20 do 50 m3</t>
  </si>
  <si>
    <t>-309251660</t>
  </si>
  <si>
    <t>https://podminky.urs.cz/item/CS_URS_2021_02/132351252</t>
  </si>
  <si>
    <t>výkop pro novou stoku 60%</t>
  </si>
  <si>
    <t>1,9*1,19*10*0,6</t>
  </si>
  <si>
    <t>151101101</t>
  </si>
  <si>
    <t>Zřízení pažení a rozepření stěn rýh pro podzemní vedení příložné pro jakoukoliv mezerovitost, hloubky do 2 m</t>
  </si>
  <si>
    <t>-2076590296</t>
  </si>
  <si>
    <t>https://podminky.urs.cz/item/CS_URS_2021_02/151101101</t>
  </si>
  <si>
    <t>2*10*2</t>
  </si>
  <si>
    <t>151101111</t>
  </si>
  <si>
    <t>Odstranění pažení a rozepření stěn rýh pro podzemní vedení s uložením materiálu na vzdálenost do 3 m od kraje výkopu příložné, hloubky do 2 m</t>
  </si>
  <si>
    <t>1276450243</t>
  </si>
  <si>
    <t>https://podminky.urs.cz/item/CS_URS_2021_02/151101111</t>
  </si>
  <si>
    <t>-502872862</t>
  </si>
  <si>
    <t>9,044+13,566</t>
  </si>
  <si>
    <t>-598230886</t>
  </si>
  <si>
    <t>22,610*15</t>
  </si>
  <si>
    <t>174111101</t>
  </si>
  <si>
    <t>Zásyp sypaninou z jakékoliv horniny ručně s uložením výkopku ve vrstvách se zhutněním jam, šachet, rýh nebo kolem objektů v těchto vykopávkách</t>
  </si>
  <si>
    <t>897713480</t>
  </si>
  <si>
    <t>https://podminky.urs.cz/item/CS_URS_2021_02/174111101</t>
  </si>
  <si>
    <t>1,2*1,3*10</t>
  </si>
  <si>
    <t>58344171</t>
  </si>
  <si>
    <t>štěrkodrť frakce 0/32</t>
  </si>
  <si>
    <t>-959852209</t>
  </si>
  <si>
    <t>https://podminky.urs.cz/item/CS_URS_2021_02/58344171</t>
  </si>
  <si>
    <t>15,6*1,6</t>
  </si>
  <si>
    <t>Trubní vedení</t>
  </si>
  <si>
    <t>820441811</t>
  </si>
  <si>
    <t>Bourání stávajícího potrubí ze železobetonu v otevřeném výkopu DN přes 400 do 600</t>
  </si>
  <si>
    <t>861530617</t>
  </si>
  <si>
    <t>https://podminky.urs.cz/item/CS_URS_2021_02/820441811</t>
  </si>
  <si>
    <t xml:space="preserve">stávající přípojka </t>
  </si>
  <si>
    <t>10,3</t>
  </si>
  <si>
    <t>820R001</t>
  </si>
  <si>
    <t xml:space="preserve">rozebrání stávající šachty včetně odvozu na skládku a poplatku </t>
  </si>
  <si>
    <t>kpl</t>
  </si>
  <si>
    <t>2146462482</t>
  </si>
  <si>
    <t>822422111</t>
  </si>
  <si>
    <t>Montáž potrubí z trub železobetonových hrdlových v otevřeném výkopu ve sklonu do 20 % s integrovaným pryžovým těsněním DN 500</t>
  </si>
  <si>
    <t>-91052573</t>
  </si>
  <si>
    <t>https://podminky.urs.cz/item/CS_URS_2021_02/822422111</t>
  </si>
  <si>
    <t>59222024</t>
  </si>
  <si>
    <t>trouba ŽB hrdlová DN 500</t>
  </si>
  <si>
    <t>706379260</t>
  </si>
  <si>
    <t>https://podminky.urs.cz/item/CS_URS_2021_02/59222024</t>
  </si>
  <si>
    <t>10*1,01 'Přepočtené koeficientem množství</t>
  </si>
  <si>
    <t>894411141</t>
  </si>
  <si>
    <t>Zřízení šachet kanalizačních z betonových dílců výšky vstupu do 1,50 m s obložením dna betonem tř. C 25/30, na potrubí DN 500</t>
  </si>
  <si>
    <t>-1231433357</t>
  </si>
  <si>
    <t>https://podminky.urs.cz/item/CS_URS_2021_02/894411141</t>
  </si>
  <si>
    <t>59224161</t>
  </si>
  <si>
    <t>skruž kanalizační s ocelovými stupadly 100x50x12cm</t>
  </si>
  <si>
    <t>1536250366</t>
  </si>
  <si>
    <t>https://podminky.urs.cz/item/CS_URS_2021_02/59224161</t>
  </si>
  <si>
    <t>59224056</t>
  </si>
  <si>
    <t>kónus pro kanalizační šachty s kapsovým stupadlem 100/62,5x67x12cm</t>
  </si>
  <si>
    <t>837048757</t>
  </si>
  <si>
    <t>https://podminky.urs.cz/item/CS_URS_2021_02/59224056</t>
  </si>
  <si>
    <t>59224187</t>
  </si>
  <si>
    <t>prstenec šachtový vyrovnávací betonový 625x120x100mm</t>
  </si>
  <si>
    <t>1411421944</t>
  </si>
  <si>
    <t>https://podminky.urs.cz/item/CS_URS_2021_02/59224187</t>
  </si>
  <si>
    <t>899101211</t>
  </si>
  <si>
    <t>Demontáž poklopů litinových a ocelových včetně rámů, hmotnosti jednotlivě do 50 kg</t>
  </si>
  <si>
    <t>-500718217</t>
  </si>
  <si>
    <t>https://podminky.urs.cz/item/CS_URS_2021_02/899101211</t>
  </si>
  <si>
    <t>899104112</t>
  </si>
  <si>
    <t>Osazení poklopů litinových a ocelových včetně rámů pro třídu zatížení D400, E600</t>
  </si>
  <si>
    <t>1500517640</t>
  </si>
  <si>
    <t>https://podminky.urs.cz/item/CS_URS_2021_02/899104112</t>
  </si>
  <si>
    <t>28661935</t>
  </si>
  <si>
    <t xml:space="preserve">poklop šachtový litinový  DN 600 pro třídu zatížení D400</t>
  </si>
  <si>
    <t>1426803143</t>
  </si>
  <si>
    <t>https://podminky.urs.cz/item/CS_URS_2021_02/28661935</t>
  </si>
  <si>
    <t>899623141</t>
  </si>
  <si>
    <t>Obetonování potrubí nebo zdiva stok betonem prostým v otevřeném výkopu, beton tř. C 12/15</t>
  </si>
  <si>
    <t>-1985906159</t>
  </si>
  <si>
    <t>https://podminky.urs.cz/item/CS_URS_2021_02/899623141</t>
  </si>
  <si>
    <t>1*0,8*10</t>
  </si>
  <si>
    <t xml:space="preserve">odpočet potrubí </t>
  </si>
  <si>
    <t>(PI*0,25*0,25*10)*-1</t>
  </si>
  <si>
    <t>997</t>
  </si>
  <si>
    <t>Přesun sutě</t>
  </si>
  <si>
    <t>997013501</t>
  </si>
  <si>
    <t>Odvoz suti a vybouraných hmot na skládku nebo meziskládku se složením, na vzdálenost do 1 km</t>
  </si>
  <si>
    <t>1207134053</t>
  </si>
  <si>
    <t>https://podminky.urs.cz/item/CS_URS_2021_02/997013501</t>
  </si>
  <si>
    <t>997013509</t>
  </si>
  <si>
    <t>Odvoz suti a vybouraných hmot na skládku nebo meziskládku se složením, na vzdálenost Příplatek k ceně za každý další i započatý 1 km přes 1 km</t>
  </si>
  <si>
    <t>-2112749693</t>
  </si>
  <si>
    <t>https://podminky.urs.cz/item/CS_URS_2021_02/997013509</t>
  </si>
  <si>
    <t>997013873</t>
  </si>
  <si>
    <t>Poplatek za uložení stavebního odpadu na recyklační skládce (skládkovné) zeminy a kamení zatříděného do Katalogu odpadů pod kódem 17 05 04</t>
  </si>
  <si>
    <t>-1415605984</t>
  </si>
  <si>
    <t>https://podminky.urs.cz/item/CS_URS_2021_02/997013873</t>
  </si>
  <si>
    <t>998271301</t>
  </si>
  <si>
    <t>Přesun hmot pro kanalizace (stoky) hloubené monolitické z betonu nebo železobetonu v otevřeném výkopu dopravní vzdálenost do 15 m</t>
  </si>
  <si>
    <t>-1325109568</t>
  </si>
  <si>
    <t>https://podminky.urs.cz/item/CS_URS_2021_02/998271301</t>
  </si>
  <si>
    <t>PSV</t>
  </si>
  <si>
    <t>Práce a dodávky PSV</t>
  </si>
  <si>
    <t>741</t>
  </si>
  <si>
    <t>Elektroinstalace - silnoproud</t>
  </si>
  <si>
    <t>7411R001</t>
  </si>
  <si>
    <t xml:space="preserve">D+M Přeložka VO (chránička v objektu mostu) </t>
  </si>
  <si>
    <t>-933860832</t>
  </si>
  <si>
    <t>30,5</t>
  </si>
  <si>
    <t>741810001</t>
  </si>
  <si>
    <t>Zkoušky a prohlídky elektrických rozvodů a zařízení celková prohlídka a vyhotovení revizní zprávy pro objem montážních prací do 100 tis. Kč</t>
  </si>
  <si>
    <t>1271740950</t>
  </si>
  <si>
    <t>https://podminky.urs.cz/item/CS_URS_2021_02/741810001</t>
  </si>
  <si>
    <t>SO 02.1 - Revitalizace Švarcavy, ř. km 0.668-0.723</t>
  </si>
  <si>
    <t xml:space="preserve">    9 - Ostatní konstrukce a práce-bourání</t>
  </si>
  <si>
    <t>569058878</t>
  </si>
  <si>
    <t>55+4 "délka úseku + přesahna konci"</t>
  </si>
  <si>
    <t>620769004</t>
  </si>
  <si>
    <t>422 "plocha svahů SO stavající koryto"</t>
  </si>
  <si>
    <t>1952008365</t>
  </si>
  <si>
    <t>"stávající opevnění výpočet řezovou metodou, "101,9</t>
  </si>
  <si>
    <t>-582669846</t>
  </si>
  <si>
    <t>422 "sejmutí ornice stávají koryto"</t>
  </si>
  <si>
    <t>-975837120</t>
  </si>
  <si>
    <t>"Výpočet řezovou metodou příčné řezy 23-27" 220,9</t>
  </si>
  <si>
    <t>-87635858</t>
  </si>
  <si>
    <t>"ornice k rozprostření na mezideponii a zpět" 422*0,15*2</t>
  </si>
  <si>
    <t>"materiál k zpětnému zásypu na mezideponii a zpět "136,5*2</t>
  </si>
  <si>
    <t>1010204260</t>
  </si>
  <si>
    <t xml:space="preserve">"ornice k rozprostření z  mezideponie zpět" 422*0,15</t>
  </si>
  <si>
    <t>"materiál k zpětnému zásypu z mezideponie zpět "136,5</t>
  </si>
  <si>
    <t>1150289700</t>
  </si>
  <si>
    <t>136,5 "zpětný zásyp - řezová metoda"</t>
  </si>
  <si>
    <t>-362895062</t>
  </si>
  <si>
    <t>332,8</t>
  </si>
  <si>
    <t>1789656924</t>
  </si>
  <si>
    <t>332,8*0,01 "výsevek 10 g/ m2"</t>
  </si>
  <si>
    <t>-732017533</t>
  </si>
  <si>
    <t>611 "plocha zjištěna řezovou metodou z PF 23-27</t>
  </si>
  <si>
    <t>-533859978</t>
  </si>
  <si>
    <t>718,8 "plocha zjištěna řezovou metodou z PF1-23"</t>
  </si>
  <si>
    <t>921886377</t>
  </si>
  <si>
    <t>"odvoz na skládku - přebytečný výkopek" (220,6-136,5)</t>
  </si>
  <si>
    <t>-1582237910</t>
  </si>
  <si>
    <t>"odvoz na skládku přebytečná zemina"(220,6-136,5)*10</t>
  </si>
  <si>
    <t>-838652765</t>
  </si>
  <si>
    <t>4 "opěry rozebraného nefunkčního mostku"</t>
  </si>
  <si>
    <t>101,9"opevnění - beton"</t>
  </si>
  <si>
    <t>580194999</t>
  </si>
  <si>
    <t>4*10 "opěry rozebraného nefunkčního mostku"</t>
  </si>
  <si>
    <t>101,9*10 "opevnění - beton"</t>
  </si>
  <si>
    <t>1860326731</t>
  </si>
  <si>
    <t>"uložení na skládce - zeminy + beton(opevnění+mostek rozebraný)" 84,1+136,5+4</t>
  </si>
  <si>
    <t>-1222086135</t>
  </si>
  <si>
    <t>"uložení na skládce - přebxtrřná zemina"(220,9-136,5)*1,8</t>
  </si>
  <si>
    <t>2140771840</t>
  </si>
  <si>
    <t>4*2,2 "opěry bouraného mostu . prostý beton"</t>
  </si>
  <si>
    <t>101,9*2,2 "opevnění - beton - objem x měrná hmotnost betonu 2,2 t/ m3"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</si>
  <si>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</si>
  <si>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</si>
  <si>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20645966</t>
  </si>
  <si>
    <t>https://podminky.urs.cz/item/CS_URS_2021_02/321213345</t>
  </si>
  <si>
    <t>PB zdivo délky 11 m (vč. přechodových ploch)</t>
  </si>
  <si>
    <t>11*1,9 "délka *průřez konstrukce</t>
  </si>
  <si>
    <t>776502239</t>
  </si>
  <si>
    <t>10*1,5</t>
  </si>
  <si>
    <t>-1069061815</t>
  </si>
  <si>
    <t>"10 palisád délky 0,6 m na běžný metr" 15*10*0,6</t>
  </si>
  <si>
    <t>-1759367440</t>
  </si>
  <si>
    <t>61,4"řezová metoda PF 23-27"</t>
  </si>
  <si>
    <t>-609074468</t>
  </si>
  <si>
    <t>3*4*0.4 "prahy u tůní"</t>
  </si>
  <si>
    <t>(106-11)*0.4 "rovnanina pod vyústěním zatrubnění - pl x tl."</t>
  </si>
  <si>
    <t>-857620301</t>
  </si>
  <si>
    <t>0.5*0.1*55 "pohoz dna kynety- štěrkopísek tl. 10 cm, tl x š. x délka"</t>
  </si>
  <si>
    <t>0,1*(35+39) "pohoz 2 tůní"</t>
  </si>
  <si>
    <t>Ostatní konstrukce a práce-bourání</t>
  </si>
  <si>
    <t>962041211</t>
  </si>
  <si>
    <t>Bourání mostních konstrukcí zdiva a pilířů z prostého betonu</t>
  </si>
  <si>
    <t>-160635954</t>
  </si>
  <si>
    <t>https://podminky.urs.cz/item/CS_URS_2021_02/962041211</t>
  </si>
  <si>
    <t>"opěry - nepoužívaný pobořený mostek"</t>
  </si>
  <si>
    <t>2*2,0*1,0</t>
  </si>
  <si>
    <t>963051111</t>
  </si>
  <si>
    <t>Bourání mostních konstrukcí nosných konstrukcí ze železového betonu</t>
  </si>
  <si>
    <t>-1353354403</t>
  </si>
  <si>
    <t>https://podminky.urs.cz/item/CS_URS_2021_02/963051111</t>
  </si>
  <si>
    <t>"nosná konstrukce - nepoužívaný mostek - torzo"</t>
  </si>
  <si>
    <t>5,70*2,50*0,26</t>
  </si>
  <si>
    <t>997013862</t>
  </si>
  <si>
    <t>Poplatek za uložení stavebního odpadu na recyklační skládce (skládkovné) z armovaného betonu zatříděného do Katalogu odpadů pod kódem 17 01 01</t>
  </si>
  <si>
    <t>-179225435</t>
  </si>
  <si>
    <t>https://podminky.urs.cz/item/CS_URS_2021_02/997013862</t>
  </si>
  <si>
    <t>8,892</t>
  </si>
  <si>
    <t>997211511</t>
  </si>
  <si>
    <t>Vodorovná doprava suti nebo vybouraných hmot suti se složením a hrubým urovnáním, na vzdálenost do 1 km</t>
  </si>
  <si>
    <t>-1682542341</t>
  </si>
  <si>
    <t>https://podminky.urs.cz/item/CS_URS_2021_02/997211511</t>
  </si>
  <si>
    <t>997211519</t>
  </si>
  <si>
    <t>Vodorovná doprava suti nebo vybouraných hmot suti se složením a hrubým urovnáním, na vzdálenost Příplatek k ceně za každý další i započatý 1 km přes 1 km</t>
  </si>
  <si>
    <t>-407298583</t>
  </si>
  <si>
    <t>https://podminky.urs.cz/item/CS_URS_2021_02/997211519</t>
  </si>
  <si>
    <t>8,892*19</t>
  </si>
  <si>
    <t>-1713337512</t>
  </si>
  <si>
    <t>SO 02.3 - Vegetační úpravy, ř. km 0.668-0.723</t>
  </si>
  <si>
    <t>-373820797</t>
  </si>
  <si>
    <t>500 "plocha D"</t>
  </si>
  <si>
    <t>1205170440</t>
  </si>
  <si>
    <t>500</t>
  </si>
  <si>
    <t>VRN-TOK - Vedlejší rozpočtové náklady revitalizace</t>
  </si>
  <si>
    <t xml:space="preserve"> </t>
  </si>
  <si>
    <t>VRN - Vedlejší rozpočtové náklady</t>
  </si>
  <si>
    <t xml:space="preserve">    0 -  Vedlejší rozpočtové náklady</t>
  </si>
  <si>
    <t>VRN</t>
  </si>
  <si>
    <t>Vedlejší rozpočtové náklady</t>
  </si>
  <si>
    <t>002_P01</t>
  </si>
  <si>
    <t>Dočasný billboard po dobu stavby_x000d_
_x000d_
viz pravidla publicity OPŽP_x000d_
http://www.opzp.cz/obecne-pokyny/pravidla-publicity</t>
  </si>
  <si>
    <t>-2116786217</t>
  </si>
  <si>
    <t>Poznámka k položce:_x000d_
Velikost billboardu5 100 x 2 400 mm. Billboard je celobarevný. Volba materiálu a výsledného provedení záleží na možnostech uchycení dočasného billboardu v místě realizace (lze uplatnit např. kovovou konstrukci s polepem, plachtu na lešení apod.)</t>
  </si>
  <si>
    <t>002P01</t>
  </si>
  <si>
    <t xml:space="preserve">Stálá pamětní deska_x000d_
_x000d_
viz pravidla publicity OPŽP_x000d_
http://www.opzp.cz/obecne-pokyny/pravidla-publicity_x000d_
</t>
  </si>
  <si>
    <t>335512855</t>
  </si>
  <si>
    <t>Poznámka k položce:_x000d_
Stálá pamětní deska má rozměry 300 x 400 mm. Deska může být celobarevná nebo jednobarevná. Doporučený materiál pro výrobu jednobarevné desky: leštěný kámen, sklo, bronz. Doporučený materiál pro barevnou variantu: plast, samolepka pro venkovní použití apod.</t>
  </si>
  <si>
    <t>OST1</t>
  </si>
  <si>
    <t>Ostatní náklady před zahájením stavby</t>
  </si>
  <si>
    <t>Kč</t>
  </si>
  <si>
    <t>-1632135437</t>
  </si>
  <si>
    <t xml:space="preserve">Poznámka k položce:_x000d_
- náklady na doplnění havarijního plánu_x000d_
- náklady na doplnění povodňového plánu_x000d_
- zpracování technologických postupů a plánů kontrol_x000d_
</t>
  </si>
  <si>
    <t>OST2</t>
  </si>
  <si>
    <t>Ostatní náklady v průběhu realizace a po dokončení stavby</t>
  </si>
  <si>
    <t>989635947</t>
  </si>
  <si>
    <t xml:space="preserve">Poznámka k položce:_x000d_
- pojištění rozestavěné stavby proti povodním_x000d_
- pasportizace stavbou dotčenýchj ploch a objektů_x000d_
- fotografická dokumentace veškerých konstrukcí, které budou v průběhu stavby skryty nebo zakryty, vč. opatření této dokumentace datem a popisem jednotlivých záběrů, uložení na CD_x000d_
_x000d_
</t>
  </si>
  <si>
    <t xml:space="preserve"> Vedlejší rozpočtové náklady</t>
  </si>
  <si>
    <t>012203000R</t>
  </si>
  <si>
    <t>Geodetické práce při provádění stavby</t>
  </si>
  <si>
    <t>1024</t>
  </si>
  <si>
    <t>1868201502</t>
  </si>
  <si>
    <t>012303000R</t>
  </si>
  <si>
    <t>Geodetické práce po výstavbě</t>
  </si>
  <si>
    <t>1906257886</t>
  </si>
  <si>
    <t>013254000R</t>
  </si>
  <si>
    <t>Dokumentace skutečného provedení stavby</t>
  </si>
  <si>
    <t>-45455841</t>
  </si>
  <si>
    <t>020001000R</t>
  </si>
  <si>
    <t>Příprava staveniště</t>
  </si>
  <si>
    <t>314711051</t>
  </si>
  <si>
    <t>032103000R</t>
  </si>
  <si>
    <t>Náklady na stavební buňky</t>
  </si>
  <si>
    <t>-373145134</t>
  </si>
  <si>
    <t>Poznámka k položce:_x000d_
Poznámka k položce:_x000d_
- stavební buňka sociální zařízení pro pracovníky</t>
  </si>
  <si>
    <t>032603000R</t>
  </si>
  <si>
    <t>- čištění komunikací průběžné popř. čištění vozidel při výjezdu ze staveniště-</t>
  </si>
  <si>
    <t>974047719</t>
  </si>
  <si>
    <t>034002000</t>
  </si>
  <si>
    <t>Hlavní tituly průvodních činností a nákladů zařízení staveniště zabezpečení staveniště</t>
  </si>
  <si>
    <t>131072</t>
  </si>
  <si>
    <t>292224581</t>
  </si>
  <si>
    <t>034103000R</t>
  </si>
  <si>
    <t>- nezbytné vnitrostaveništní rozvody energie vč. připojení na veřejné sítě</t>
  </si>
  <si>
    <t>435433088</t>
  </si>
  <si>
    <t>Poznámka k položce:_x000d_
Neybztné vnitrostaveništní rozovdy energie</t>
  </si>
  <si>
    <t>034403000R</t>
  </si>
  <si>
    <t>Dopravní značení na staveništi</t>
  </si>
  <si>
    <t>-1649778097</t>
  </si>
  <si>
    <t>034503000R</t>
  </si>
  <si>
    <t>- informační tabule o stavbě_x000d_
- zajištění umístění štítku o povolení stavby a stejnopisu oznámení o zahájení prací oblastnímu instektorátu práce na viditelném místě na vstupu na staveniště</t>
  </si>
  <si>
    <t>702448543</t>
  </si>
  <si>
    <t>039103000R</t>
  </si>
  <si>
    <t>Rozebrání, bourání a odvoz zařízení staveniště</t>
  </si>
  <si>
    <t>611026041</t>
  </si>
  <si>
    <t>039203000R</t>
  </si>
  <si>
    <t>Úprava terénu po zrušení zařízení staveniště</t>
  </si>
  <si>
    <t>-1060461048</t>
  </si>
  <si>
    <t>042503000R</t>
  </si>
  <si>
    <t>- náklady na doplnění plánu BOZP-</t>
  </si>
  <si>
    <t>1309236607</t>
  </si>
  <si>
    <t>049002000</t>
  </si>
  <si>
    <t>Hlavní tituly průvodních činností a nákladů inženýrská činnost ostatní inženýrská činnost</t>
  </si>
  <si>
    <t>887972169</t>
  </si>
  <si>
    <t>075002000R</t>
  </si>
  <si>
    <t>Ochranná pásma</t>
  </si>
  <si>
    <t>2100016934</t>
  </si>
  <si>
    <t xml:space="preserve">Poznámka k položce:_x000d_
Ochranné pásmo inženýrských sítí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</si>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</sst>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111102" TargetMode="External" /><Relationship Id="rId2" Type="http://schemas.openxmlformats.org/officeDocument/2006/relationships/hyperlink" Target="https://podminky.urs.cz/item/CS_URS_2021_02/114203101" TargetMode="External" /><Relationship Id="rId3" Type="http://schemas.openxmlformats.org/officeDocument/2006/relationships/hyperlink" Target="https://podminky.urs.cz/item/CS_URS_2021_02/121151123" TargetMode="External" /><Relationship Id="rId4" Type="http://schemas.openxmlformats.org/officeDocument/2006/relationships/hyperlink" Target="https://podminky.urs.cz/item/CS_URS_2021_02/124253101" TargetMode="External" /><Relationship Id="rId5" Type="http://schemas.openxmlformats.org/officeDocument/2006/relationships/hyperlink" Target="https://podminky.urs.cz/item/CS_URS_2021_02/162351103" TargetMode="External" /><Relationship Id="rId6" Type="http://schemas.openxmlformats.org/officeDocument/2006/relationships/hyperlink" Target="https://podminky.urs.cz/item/CS_URS_2021_02/167151111" TargetMode="External" /><Relationship Id="rId7" Type="http://schemas.openxmlformats.org/officeDocument/2006/relationships/hyperlink" Target="https://podminky.urs.cz/item/CS_URS_2021_02/174251101" TargetMode="External" /><Relationship Id="rId8" Type="http://schemas.openxmlformats.org/officeDocument/2006/relationships/hyperlink" Target="https://podminky.urs.cz/item/CS_URS_2021_02/181411122" TargetMode="External" /><Relationship Id="rId9" Type="http://schemas.openxmlformats.org/officeDocument/2006/relationships/hyperlink" Target="https://podminky.urs.cz/item/CS_URS_2021_02/181951112" TargetMode="External" /><Relationship Id="rId10" Type="http://schemas.openxmlformats.org/officeDocument/2006/relationships/hyperlink" Target="https://podminky.urs.cz/item/CS_URS_2021_02/182151111" TargetMode="External" /><Relationship Id="rId11" Type="http://schemas.openxmlformats.org/officeDocument/2006/relationships/hyperlink" Target="https://podminky.urs.cz/item/CS_URS_2021_02/183102321R" TargetMode="External" /><Relationship Id="rId12" Type="http://schemas.openxmlformats.org/officeDocument/2006/relationships/hyperlink" Target="https://podminky.urs.cz/item/CS_URS_2021_02/184102136" TargetMode="External" /><Relationship Id="rId13" Type="http://schemas.openxmlformats.org/officeDocument/2006/relationships/hyperlink" Target="https://podminky.urs.cz/item/CS_URS_2021_02/184215133" TargetMode="External" /><Relationship Id="rId14" Type="http://schemas.openxmlformats.org/officeDocument/2006/relationships/hyperlink" Target="https://podminky.urs.cz/item/CS_URS_2021_02/184215432" TargetMode="External" /><Relationship Id="rId15" Type="http://schemas.openxmlformats.org/officeDocument/2006/relationships/hyperlink" Target="https://podminky.urs.cz/item/CS_URS_2021_02/162751117" TargetMode="External" /><Relationship Id="rId16" Type="http://schemas.openxmlformats.org/officeDocument/2006/relationships/hyperlink" Target="https://podminky.urs.cz/item/CS_URS_2021_02/162751119" TargetMode="External" /><Relationship Id="rId17" Type="http://schemas.openxmlformats.org/officeDocument/2006/relationships/hyperlink" Target="https://podminky.urs.cz/item/CS_URS_2021_02/171201201" TargetMode="External" /><Relationship Id="rId18" Type="http://schemas.openxmlformats.org/officeDocument/2006/relationships/hyperlink" Target="https://podminky.urs.cz/item/CS_URS_2021_02/171201221" TargetMode="External" /><Relationship Id="rId19" Type="http://schemas.openxmlformats.org/officeDocument/2006/relationships/hyperlink" Target="https://podminky.urs.cz/item/CS_URS_2021_02/162751137" TargetMode="External" /><Relationship Id="rId20" Type="http://schemas.openxmlformats.org/officeDocument/2006/relationships/hyperlink" Target="https://podminky.urs.cz/item/CS_URS_2021_02/162751139" TargetMode="External" /><Relationship Id="rId21" Type="http://schemas.openxmlformats.org/officeDocument/2006/relationships/hyperlink" Target="https://podminky.urs.cz/item/CS_URS_2021_02/997013601" TargetMode="External" /><Relationship Id="rId22" Type="http://schemas.openxmlformats.org/officeDocument/2006/relationships/hyperlink" Target="https://podminky.urs.cz/item/CS_URS_2021_02/271532213" TargetMode="External" /><Relationship Id="rId23" Type="http://schemas.openxmlformats.org/officeDocument/2006/relationships/hyperlink" Target="https://podminky.urs.cz/item/CS_URS_2021_02/60591226R" TargetMode="External" /><Relationship Id="rId24" Type="http://schemas.openxmlformats.org/officeDocument/2006/relationships/hyperlink" Target="https://podminky.urs.cz/item/CS_URS_2021_02/430321616" TargetMode="External" /><Relationship Id="rId25" Type="http://schemas.openxmlformats.org/officeDocument/2006/relationships/hyperlink" Target="https://podminky.urs.cz/item/CS_URS_2021_02/430361121" TargetMode="External" /><Relationship Id="rId26" Type="http://schemas.openxmlformats.org/officeDocument/2006/relationships/hyperlink" Target="https://podminky.urs.cz/item/CS_URS_2021_02/434351141" TargetMode="External" /><Relationship Id="rId27" Type="http://schemas.openxmlformats.org/officeDocument/2006/relationships/hyperlink" Target="https://podminky.urs.cz/item/CS_URS_2021_02/434351142" TargetMode="External" /><Relationship Id="rId28" Type="http://schemas.openxmlformats.org/officeDocument/2006/relationships/hyperlink" Target="https://podminky.urs.cz/item/CS_URS_2021_02/462512270" TargetMode="External" /><Relationship Id="rId29" Type="http://schemas.openxmlformats.org/officeDocument/2006/relationships/hyperlink" Target="https://podminky.urs.cz/item/CS_URS_2021_02/463212121" TargetMode="External" /><Relationship Id="rId30" Type="http://schemas.openxmlformats.org/officeDocument/2006/relationships/hyperlink" Target="https://podminky.urs.cz/item/CS_URS_2021_02/464571111" TargetMode="External" /><Relationship Id="rId31" Type="http://schemas.openxmlformats.org/officeDocument/2006/relationships/hyperlink" Target="https://podminky.urs.cz/item/CS_URS_2021_02/465511524" TargetMode="External" /><Relationship Id="rId32" Type="http://schemas.openxmlformats.org/officeDocument/2006/relationships/hyperlink" Target="https://podminky.urs.cz/item/CS_URS_2021_02/998332011" TargetMode="External" /><Relationship Id="rId3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2151111" TargetMode="External" /><Relationship Id="rId2" Type="http://schemas.openxmlformats.org/officeDocument/2006/relationships/hyperlink" Target="https://podminky.urs.cz/item/CS_URS_2021_02/112151112" TargetMode="External" /><Relationship Id="rId3" Type="http://schemas.openxmlformats.org/officeDocument/2006/relationships/hyperlink" Target="https://podminky.urs.cz/item/CS_URS_2021_02/112151113" TargetMode="External" /><Relationship Id="rId4" Type="http://schemas.openxmlformats.org/officeDocument/2006/relationships/hyperlink" Target="https://podminky.urs.cz/item/CS_URS_2021_02/112151114" TargetMode="External" /><Relationship Id="rId5" Type="http://schemas.openxmlformats.org/officeDocument/2006/relationships/hyperlink" Target="https://podminky.urs.cz/item/CS_URS_2021_02/112151116" TargetMode="External" /><Relationship Id="rId6" Type="http://schemas.openxmlformats.org/officeDocument/2006/relationships/hyperlink" Target="https://podminky.urs.cz/item/CS_URS_2021_02/162201401" TargetMode="External" /><Relationship Id="rId7" Type="http://schemas.openxmlformats.org/officeDocument/2006/relationships/hyperlink" Target="https://podminky.urs.cz/item/CS_URS_2021_02/162201402" TargetMode="External" /><Relationship Id="rId8" Type="http://schemas.openxmlformats.org/officeDocument/2006/relationships/hyperlink" Target="https://podminky.urs.cz/item/CS_URS_2021_02/162201403" TargetMode="External" /><Relationship Id="rId9" Type="http://schemas.openxmlformats.org/officeDocument/2006/relationships/hyperlink" Target="https://podminky.urs.cz/item/CS_URS_2021_02/162201411" TargetMode="External" /><Relationship Id="rId10" Type="http://schemas.openxmlformats.org/officeDocument/2006/relationships/hyperlink" Target="https://podminky.urs.cz/item/CS_URS_2021_02/162201412" TargetMode="External" /><Relationship Id="rId11" Type="http://schemas.openxmlformats.org/officeDocument/2006/relationships/hyperlink" Target="https://podminky.urs.cz/item/CS_URS_2021_02/162201413" TargetMode="External" /><Relationship Id="rId12" Type="http://schemas.openxmlformats.org/officeDocument/2006/relationships/hyperlink" Target="https://podminky.urs.cz/item/CS_URS_2021_02/162201421" TargetMode="External" /><Relationship Id="rId13" Type="http://schemas.openxmlformats.org/officeDocument/2006/relationships/hyperlink" Target="https://podminky.urs.cz/item/CS_URS_2021_02/162201422" TargetMode="External" /><Relationship Id="rId14" Type="http://schemas.openxmlformats.org/officeDocument/2006/relationships/hyperlink" Target="https://podminky.urs.cz/item/CS_URS_2021_02/162201423" TargetMode="External" /><Relationship Id="rId15" Type="http://schemas.openxmlformats.org/officeDocument/2006/relationships/hyperlink" Target="https://podminky.urs.cz/item/CS_URS_2021_02/162301501R" TargetMode="External" /><Relationship Id="rId16" Type="http://schemas.openxmlformats.org/officeDocument/2006/relationships/hyperlink" Target="https://podminky.urs.cz/item/CS_URS_2021_02/111251102" TargetMode="External" /><Relationship Id="rId1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251252" TargetMode="External" /><Relationship Id="rId2" Type="http://schemas.openxmlformats.org/officeDocument/2006/relationships/hyperlink" Target="https://podminky.urs.cz/item/CS_URS_2021_02/132351252" TargetMode="External" /><Relationship Id="rId3" Type="http://schemas.openxmlformats.org/officeDocument/2006/relationships/hyperlink" Target="https://podminky.urs.cz/item/CS_URS_2021_02/151101101" TargetMode="External" /><Relationship Id="rId4" Type="http://schemas.openxmlformats.org/officeDocument/2006/relationships/hyperlink" Target="https://podminky.urs.cz/item/CS_URS_2021_02/151101111" TargetMode="External" /><Relationship Id="rId5" Type="http://schemas.openxmlformats.org/officeDocument/2006/relationships/hyperlink" Target="https://podminky.urs.cz/item/CS_URS_2021_02/162751117" TargetMode="External" /><Relationship Id="rId6" Type="http://schemas.openxmlformats.org/officeDocument/2006/relationships/hyperlink" Target="https://podminky.urs.cz/item/CS_URS_2021_02/162751119" TargetMode="External" /><Relationship Id="rId7" Type="http://schemas.openxmlformats.org/officeDocument/2006/relationships/hyperlink" Target="https://podminky.urs.cz/item/CS_URS_2021_02/174111101" TargetMode="External" /><Relationship Id="rId8" Type="http://schemas.openxmlformats.org/officeDocument/2006/relationships/hyperlink" Target="https://podminky.urs.cz/item/CS_URS_2021_02/58344171" TargetMode="External" /><Relationship Id="rId9" Type="http://schemas.openxmlformats.org/officeDocument/2006/relationships/hyperlink" Target="https://podminky.urs.cz/item/CS_URS_2021_02/820441811" TargetMode="External" /><Relationship Id="rId10" Type="http://schemas.openxmlformats.org/officeDocument/2006/relationships/hyperlink" Target="https://podminky.urs.cz/item/CS_URS_2021_02/822422111" TargetMode="External" /><Relationship Id="rId11" Type="http://schemas.openxmlformats.org/officeDocument/2006/relationships/hyperlink" Target="https://podminky.urs.cz/item/CS_URS_2021_02/59222024" TargetMode="External" /><Relationship Id="rId12" Type="http://schemas.openxmlformats.org/officeDocument/2006/relationships/hyperlink" Target="https://podminky.urs.cz/item/CS_URS_2021_02/894411141" TargetMode="External" /><Relationship Id="rId13" Type="http://schemas.openxmlformats.org/officeDocument/2006/relationships/hyperlink" Target="https://podminky.urs.cz/item/CS_URS_2021_02/59224161" TargetMode="External" /><Relationship Id="rId14" Type="http://schemas.openxmlformats.org/officeDocument/2006/relationships/hyperlink" Target="https://podminky.urs.cz/item/CS_URS_2021_02/59224056" TargetMode="External" /><Relationship Id="rId15" Type="http://schemas.openxmlformats.org/officeDocument/2006/relationships/hyperlink" Target="https://podminky.urs.cz/item/CS_URS_2021_02/59224187" TargetMode="External" /><Relationship Id="rId16" Type="http://schemas.openxmlformats.org/officeDocument/2006/relationships/hyperlink" Target="https://podminky.urs.cz/item/CS_URS_2021_02/899101211" TargetMode="External" /><Relationship Id="rId17" Type="http://schemas.openxmlformats.org/officeDocument/2006/relationships/hyperlink" Target="https://podminky.urs.cz/item/CS_URS_2021_02/899104112" TargetMode="External" /><Relationship Id="rId18" Type="http://schemas.openxmlformats.org/officeDocument/2006/relationships/hyperlink" Target="https://podminky.urs.cz/item/CS_URS_2021_02/28661935" TargetMode="External" /><Relationship Id="rId19" Type="http://schemas.openxmlformats.org/officeDocument/2006/relationships/hyperlink" Target="https://podminky.urs.cz/item/CS_URS_2021_02/899623141" TargetMode="External" /><Relationship Id="rId20" Type="http://schemas.openxmlformats.org/officeDocument/2006/relationships/hyperlink" Target="https://podminky.urs.cz/item/CS_URS_2021_02/997013501" TargetMode="External" /><Relationship Id="rId21" Type="http://schemas.openxmlformats.org/officeDocument/2006/relationships/hyperlink" Target="https://podminky.urs.cz/item/CS_URS_2021_02/997013509" TargetMode="External" /><Relationship Id="rId22" Type="http://schemas.openxmlformats.org/officeDocument/2006/relationships/hyperlink" Target="https://podminky.urs.cz/item/CS_URS_2021_02/997013873" TargetMode="External" /><Relationship Id="rId23" Type="http://schemas.openxmlformats.org/officeDocument/2006/relationships/hyperlink" Target="https://podminky.urs.cz/item/CS_URS_2021_02/998271301" TargetMode="External" /><Relationship Id="rId24" Type="http://schemas.openxmlformats.org/officeDocument/2006/relationships/hyperlink" Target="https://podminky.urs.cz/item/CS_URS_2021_02/741810001" TargetMode="External" /><Relationship Id="rId2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111102" TargetMode="External" /><Relationship Id="rId2" Type="http://schemas.openxmlformats.org/officeDocument/2006/relationships/hyperlink" Target="https://podminky.urs.cz/item/CS_URS_2021_02/114203101" TargetMode="External" /><Relationship Id="rId3" Type="http://schemas.openxmlformats.org/officeDocument/2006/relationships/hyperlink" Target="https://podminky.urs.cz/item/CS_URS_2021_02/121151123" TargetMode="External" /><Relationship Id="rId4" Type="http://schemas.openxmlformats.org/officeDocument/2006/relationships/hyperlink" Target="https://podminky.urs.cz/item/CS_URS_2021_02/124253101" TargetMode="External" /><Relationship Id="rId5" Type="http://schemas.openxmlformats.org/officeDocument/2006/relationships/hyperlink" Target="https://podminky.urs.cz/item/CS_URS_2021_02/162351103" TargetMode="External" /><Relationship Id="rId6" Type="http://schemas.openxmlformats.org/officeDocument/2006/relationships/hyperlink" Target="https://podminky.urs.cz/item/CS_URS_2021_02/167151111" TargetMode="External" /><Relationship Id="rId7" Type="http://schemas.openxmlformats.org/officeDocument/2006/relationships/hyperlink" Target="https://podminky.urs.cz/item/CS_URS_2021_02/174251101" TargetMode="External" /><Relationship Id="rId8" Type="http://schemas.openxmlformats.org/officeDocument/2006/relationships/hyperlink" Target="https://podminky.urs.cz/item/CS_URS_2021_02/181411122" TargetMode="External" /><Relationship Id="rId9" Type="http://schemas.openxmlformats.org/officeDocument/2006/relationships/hyperlink" Target="https://podminky.urs.cz/item/CS_URS_2021_02/181951112" TargetMode="External" /><Relationship Id="rId10" Type="http://schemas.openxmlformats.org/officeDocument/2006/relationships/hyperlink" Target="https://podminky.urs.cz/item/CS_URS_2021_02/182151111" TargetMode="External" /><Relationship Id="rId11" Type="http://schemas.openxmlformats.org/officeDocument/2006/relationships/hyperlink" Target="https://podminky.urs.cz/item/CS_URS_2021_02/162751117" TargetMode="External" /><Relationship Id="rId12" Type="http://schemas.openxmlformats.org/officeDocument/2006/relationships/hyperlink" Target="https://podminky.urs.cz/item/CS_URS_2021_02/162751119" TargetMode="External" /><Relationship Id="rId13" Type="http://schemas.openxmlformats.org/officeDocument/2006/relationships/hyperlink" Target="https://podminky.urs.cz/item/CS_URS_2021_02/162751137" TargetMode="External" /><Relationship Id="rId14" Type="http://schemas.openxmlformats.org/officeDocument/2006/relationships/hyperlink" Target="https://podminky.urs.cz/item/CS_URS_2021_02/162751139" TargetMode="External" /><Relationship Id="rId15" Type="http://schemas.openxmlformats.org/officeDocument/2006/relationships/hyperlink" Target="https://podminky.urs.cz/item/CS_URS_2021_02/171201201" TargetMode="External" /><Relationship Id="rId16" Type="http://schemas.openxmlformats.org/officeDocument/2006/relationships/hyperlink" Target="https://podminky.urs.cz/item/CS_URS_2021_02/171201221" TargetMode="External" /><Relationship Id="rId17" Type="http://schemas.openxmlformats.org/officeDocument/2006/relationships/hyperlink" Target="https://podminky.urs.cz/item/CS_URS_2021_02/997013601" TargetMode="External" /><Relationship Id="rId18" Type="http://schemas.openxmlformats.org/officeDocument/2006/relationships/hyperlink" Target="https://podminky.urs.cz/item/CS_URS_2021_02/321213345" TargetMode="External" /><Relationship Id="rId19" Type="http://schemas.openxmlformats.org/officeDocument/2006/relationships/hyperlink" Target="https://podminky.urs.cz/item/CS_URS_2021_02/60591226R" TargetMode="External" /><Relationship Id="rId20" Type="http://schemas.openxmlformats.org/officeDocument/2006/relationships/hyperlink" Target="https://podminky.urs.cz/item/CS_URS_2021_02/462512270" TargetMode="External" /><Relationship Id="rId21" Type="http://schemas.openxmlformats.org/officeDocument/2006/relationships/hyperlink" Target="https://podminky.urs.cz/item/CS_URS_2021_02/463212121" TargetMode="External" /><Relationship Id="rId22" Type="http://schemas.openxmlformats.org/officeDocument/2006/relationships/hyperlink" Target="https://podminky.urs.cz/item/CS_URS_2021_02/464571111" TargetMode="External" /><Relationship Id="rId23" Type="http://schemas.openxmlformats.org/officeDocument/2006/relationships/hyperlink" Target="https://podminky.urs.cz/item/CS_URS_2021_02/962041211" TargetMode="External" /><Relationship Id="rId24" Type="http://schemas.openxmlformats.org/officeDocument/2006/relationships/hyperlink" Target="https://podminky.urs.cz/item/CS_URS_2021_02/963051111" TargetMode="External" /><Relationship Id="rId25" Type="http://schemas.openxmlformats.org/officeDocument/2006/relationships/hyperlink" Target="https://podminky.urs.cz/item/CS_URS_2021_02/997013862" TargetMode="External" /><Relationship Id="rId26" Type="http://schemas.openxmlformats.org/officeDocument/2006/relationships/hyperlink" Target="https://podminky.urs.cz/item/CS_URS_2021_02/997211511" TargetMode="External" /><Relationship Id="rId27" Type="http://schemas.openxmlformats.org/officeDocument/2006/relationships/hyperlink" Target="https://podminky.urs.cz/item/CS_URS_2021_02/997211519" TargetMode="External" /><Relationship Id="rId28" Type="http://schemas.openxmlformats.org/officeDocument/2006/relationships/hyperlink" Target="https://podminky.urs.cz/item/CS_URS_2021_02/998332011" TargetMode="External" /><Relationship Id="rId2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251102" TargetMode="External" /><Relationship Id="rId2" Type="http://schemas.openxmlformats.org/officeDocument/2006/relationships/hyperlink" Target="https://podminky.urs.cz/item/CS_URS_2021_02/162301501R" TargetMode="External" /><Relationship Id="rId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36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95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4470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Revitalizace Švarcavy - 2.část - Revitalizace toku Švarcavy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Přelouč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1. 11. 2021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Přelouč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Vodohospodářský rozvoj a výstavba a.s.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25.6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>Vodohospodářský rozvoj a výstavba a.s.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ROUND(SUM(AG55:AG60),2)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ROUND(SUM(AS55:AS60),2)</f>
        <v>0</v>
      </c>
      <c r="AT54" s="107">
        <f>ROUND(SUM(AV54:AW54),2)</f>
        <v>0</v>
      </c>
      <c r="AU54" s="108">
        <f>ROUND(SUM(AU55:AU60),5)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ROUND(SUM(AZ55:AZ60),2)</f>
        <v>0</v>
      </c>
      <c r="BA54" s="107">
        <f>ROUND(SUM(BA55:BA60),2)</f>
        <v>0</v>
      </c>
      <c r="BB54" s="107">
        <f>ROUND(SUM(BB55:BB60),2)</f>
        <v>0</v>
      </c>
      <c r="BC54" s="107">
        <f>ROUND(SUM(BC55:BC60),2)</f>
        <v>0</v>
      </c>
      <c r="BD54" s="109">
        <f>ROUND(SUM(BD55:BD60),2)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37.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01.1 01.3 - Revitaliza...'!J30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'SO 01.1 01.3 - Revitaliza...'!P86</f>
        <v>0</v>
      </c>
      <c r="AV55" s="121">
        <f>'SO 01.1 01.3 - Revitaliza...'!J33</f>
        <v>0</v>
      </c>
      <c r="AW55" s="121">
        <f>'SO 01.1 01.3 - Revitaliza...'!J34</f>
        <v>0</v>
      </c>
      <c r="AX55" s="121">
        <f>'SO 01.1 01.3 - Revitaliza...'!J35</f>
        <v>0</v>
      </c>
      <c r="AY55" s="121">
        <f>'SO 01.1 01.3 - Revitaliza...'!J36</f>
        <v>0</v>
      </c>
      <c r="AZ55" s="121">
        <f>'SO 01.1 01.3 - Revitaliza...'!F33</f>
        <v>0</v>
      </c>
      <c r="BA55" s="121">
        <f>'SO 01.1 01.3 - Revitaliza...'!F34</f>
        <v>0</v>
      </c>
      <c r="BB55" s="121">
        <f>'SO 01.1 01.3 - Revitaliza...'!F35</f>
        <v>0</v>
      </c>
      <c r="BC55" s="121">
        <f>'SO 01.1 01.3 - Revitaliza...'!F36</f>
        <v>0</v>
      </c>
      <c r="BD55" s="123">
        <f>'SO 01.1 01.3 - Revitaliza...'!F37</f>
        <v>0</v>
      </c>
      <c r="BE55" s="7"/>
      <c r="BT55" s="124" t="s">
        <v>83</v>
      </c>
      <c r="BV55" s="124" t="s">
        <v>77</v>
      </c>
      <c r="BW55" s="124" t="s">
        <v>84</v>
      </c>
      <c r="BX55" s="124" t="s">
        <v>5</v>
      </c>
      <c r="CL55" s="124" t="s">
        <v>19</v>
      </c>
      <c r="CM55" s="124" t="s">
        <v>85</v>
      </c>
    </row>
    <row r="56" s="7" customFormat="1" ht="24.75" customHeight="1">
      <c r="A56" s="112" t="s">
        <v>79</v>
      </c>
      <c r="B56" s="113"/>
      <c r="C56" s="114"/>
      <c r="D56" s="115" t="s">
        <v>86</v>
      </c>
      <c r="E56" s="115"/>
      <c r="F56" s="115"/>
      <c r="G56" s="115"/>
      <c r="H56" s="115"/>
      <c r="I56" s="116"/>
      <c r="J56" s="115" t="s">
        <v>87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01.4. - Vegetační úpra...'!J30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82</v>
      </c>
      <c r="AR56" s="119"/>
      <c r="AS56" s="120">
        <v>0</v>
      </c>
      <c r="AT56" s="121">
        <f>ROUND(SUM(AV56:AW56),2)</f>
        <v>0</v>
      </c>
      <c r="AU56" s="122">
        <f>'SO 01.4. - Vegetační úpra...'!P82</f>
        <v>0</v>
      </c>
      <c r="AV56" s="121">
        <f>'SO 01.4. - Vegetační úpra...'!J33</f>
        <v>0</v>
      </c>
      <c r="AW56" s="121">
        <f>'SO 01.4. - Vegetační úpra...'!J34</f>
        <v>0</v>
      </c>
      <c r="AX56" s="121">
        <f>'SO 01.4. - Vegetační úpra...'!J35</f>
        <v>0</v>
      </c>
      <c r="AY56" s="121">
        <f>'SO 01.4. - Vegetační úpra...'!J36</f>
        <v>0</v>
      </c>
      <c r="AZ56" s="121">
        <f>'SO 01.4. - Vegetační úpra...'!F33</f>
        <v>0</v>
      </c>
      <c r="BA56" s="121">
        <f>'SO 01.4. - Vegetační úpra...'!F34</f>
        <v>0</v>
      </c>
      <c r="BB56" s="121">
        <f>'SO 01.4. - Vegetační úpra...'!F35</f>
        <v>0</v>
      </c>
      <c r="BC56" s="121">
        <f>'SO 01.4. - Vegetační úpra...'!F36</f>
        <v>0</v>
      </c>
      <c r="BD56" s="123">
        <f>'SO 01.4. - Vegetační úpra...'!F37</f>
        <v>0</v>
      </c>
      <c r="BE56" s="7"/>
      <c r="BT56" s="124" t="s">
        <v>83</v>
      </c>
      <c r="BV56" s="124" t="s">
        <v>77</v>
      </c>
      <c r="BW56" s="124" t="s">
        <v>88</v>
      </c>
      <c r="BX56" s="124" t="s">
        <v>5</v>
      </c>
      <c r="CL56" s="124" t="s">
        <v>19</v>
      </c>
      <c r="CM56" s="124" t="s">
        <v>85</v>
      </c>
    </row>
    <row r="57" s="7" customFormat="1" ht="24.75" customHeight="1">
      <c r="A57" s="112" t="s">
        <v>79</v>
      </c>
      <c r="B57" s="113"/>
      <c r="C57" s="114"/>
      <c r="D57" s="115" t="s">
        <v>89</v>
      </c>
      <c r="E57" s="115"/>
      <c r="F57" s="115"/>
      <c r="G57" s="115"/>
      <c r="H57" s="115"/>
      <c r="I57" s="116"/>
      <c r="J57" s="115" t="s">
        <v>90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01.5 - Křížení inženýr...'!J30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82</v>
      </c>
      <c r="AR57" s="119"/>
      <c r="AS57" s="120">
        <v>0</v>
      </c>
      <c r="AT57" s="121">
        <f>ROUND(SUM(AV57:AW57),2)</f>
        <v>0</v>
      </c>
      <c r="AU57" s="122">
        <f>'SO 01.5 - Křížení inženýr...'!P86</f>
        <v>0</v>
      </c>
      <c r="AV57" s="121">
        <f>'SO 01.5 - Křížení inženýr...'!J33</f>
        <v>0</v>
      </c>
      <c r="AW57" s="121">
        <f>'SO 01.5 - Křížení inženýr...'!J34</f>
        <v>0</v>
      </c>
      <c r="AX57" s="121">
        <f>'SO 01.5 - Křížení inženýr...'!J35</f>
        <v>0</v>
      </c>
      <c r="AY57" s="121">
        <f>'SO 01.5 - Křížení inženýr...'!J36</f>
        <v>0</v>
      </c>
      <c r="AZ57" s="121">
        <f>'SO 01.5 - Křížení inženýr...'!F33</f>
        <v>0</v>
      </c>
      <c r="BA57" s="121">
        <f>'SO 01.5 - Křížení inženýr...'!F34</f>
        <v>0</v>
      </c>
      <c r="BB57" s="121">
        <f>'SO 01.5 - Křížení inženýr...'!F35</f>
        <v>0</v>
      </c>
      <c r="BC57" s="121">
        <f>'SO 01.5 - Křížení inženýr...'!F36</f>
        <v>0</v>
      </c>
      <c r="BD57" s="123">
        <f>'SO 01.5 - Křížení inženýr...'!F37</f>
        <v>0</v>
      </c>
      <c r="BE57" s="7"/>
      <c r="BT57" s="124" t="s">
        <v>83</v>
      </c>
      <c r="BV57" s="124" t="s">
        <v>77</v>
      </c>
      <c r="BW57" s="124" t="s">
        <v>91</v>
      </c>
      <c r="BX57" s="124" t="s">
        <v>5</v>
      </c>
      <c r="CL57" s="124" t="s">
        <v>19</v>
      </c>
      <c r="CM57" s="124" t="s">
        <v>85</v>
      </c>
    </row>
    <row r="58" s="7" customFormat="1" ht="24.75" customHeight="1">
      <c r="A58" s="112" t="s">
        <v>79</v>
      </c>
      <c r="B58" s="113"/>
      <c r="C58" s="114"/>
      <c r="D58" s="115" t="s">
        <v>92</v>
      </c>
      <c r="E58" s="115"/>
      <c r="F58" s="115"/>
      <c r="G58" s="115"/>
      <c r="H58" s="115"/>
      <c r="I58" s="116"/>
      <c r="J58" s="115" t="s">
        <v>93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02.1 - Revitalizace Šv...'!J30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82</v>
      </c>
      <c r="AR58" s="119"/>
      <c r="AS58" s="120">
        <v>0</v>
      </c>
      <c r="AT58" s="121">
        <f>ROUND(SUM(AV58:AW58),2)</f>
        <v>0</v>
      </c>
      <c r="AU58" s="122">
        <f>'SO 02.1 - Revitalizace Šv...'!P87</f>
        <v>0</v>
      </c>
      <c r="AV58" s="121">
        <f>'SO 02.1 - Revitalizace Šv...'!J33</f>
        <v>0</v>
      </c>
      <c r="AW58" s="121">
        <f>'SO 02.1 - Revitalizace Šv...'!J34</f>
        <v>0</v>
      </c>
      <c r="AX58" s="121">
        <f>'SO 02.1 - Revitalizace Šv...'!J35</f>
        <v>0</v>
      </c>
      <c r="AY58" s="121">
        <f>'SO 02.1 - Revitalizace Šv...'!J36</f>
        <v>0</v>
      </c>
      <c r="AZ58" s="121">
        <f>'SO 02.1 - Revitalizace Šv...'!F33</f>
        <v>0</v>
      </c>
      <c r="BA58" s="121">
        <f>'SO 02.1 - Revitalizace Šv...'!F34</f>
        <v>0</v>
      </c>
      <c r="BB58" s="121">
        <f>'SO 02.1 - Revitalizace Šv...'!F35</f>
        <v>0</v>
      </c>
      <c r="BC58" s="121">
        <f>'SO 02.1 - Revitalizace Šv...'!F36</f>
        <v>0</v>
      </c>
      <c r="BD58" s="123">
        <f>'SO 02.1 - Revitalizace Šv...'!F37</f>
        <v>0</v>
      </c>
      <c r="BE58" s="7"/>
      <c r="BT58" s="124" t="s">
        <v>83</v>
      </c>
      <c r="BV58" s="124" t="s">
        <v>77</v>
      </c>
      <c r="BW58" s="124" t="s">
        <v>94</v>
      </c>
      <c r="BX58" s="124" t="s">
        <v>5</v>
      </c>
      <c r="CL58" s="124" t="s">
        <v>19</v>
      </c>
      <c r="CM58" s="124" t="s">
        <v>85</v>
      </c>
    </row>
    <row r="59" s="7" customFormat="1" ht="24.75" customHeight="1">
      <c r="A59" s="112" t="s">
        <v>79</v>
      </c>
      <c r="B59" s="113"/>
      <c r="C59" s="114"/>
      <c r="D59" s="115" t="s">
        <v>95</v>
      </c>
      <c r="E59" s="115"/>
      <c r="F59" s="115"/>
      <c r="G59" s="115"/>
      <c r="H59" s="115"/>
      <c r="I59" s="116"/>
      <c r="J59" s="115" t="s">
        <v>96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 02.3 - Vegetační úprav...'!J30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82</v>
      </c>
      <c r="AR59" s="119"/>
      <c r="AS59" s="120">
        <v>0</v>
      </c>
      <c r="AT59" s="121">
        <f>ROUND(SUM(AV59:AW59),2)</f>
        <v>0</v>
      </c>
      <c r="AU59" s="122">
        <f>'SO 02.3 - Vegetační úprav...'!P81</f>
        <v>0</v>
      </c>
      <c r="AV59" s="121">
        <f>'SO 02.3 - Vegetační úprav...'!J33</f>
        <v>0</v>
      </c>
      <c r="AW59" s="121">
        <f>'SO 02.3 - Vegetační úprav...'!J34</f>
        <v>0</v>
      </c>
      <c r="AX59" s="121">
        <f>'SO 02.3 - Vegetační úprav...'!J35</f>
        <v>0</v>
      </c>
      <c r="AY59" s="121">
        <f>'SO 02.3 - Vegetační úprav...'!J36</f>
        <v>0</v>
      </c>
      <c r="AZ59" s="121">
        <f>'SO 02.3 - Vegetační úprav...'!F33</f>
        <v>0</v>
      </c>
      <c r="BA59" s="121">
        <f>'SO 02.3 - Vegetační úprav...'!F34</f>
        <v>0</v>
      </c>
      <c r="BB59" s="121">
        <f>'SO 02.3 - Vegetační úprav...'!F35</f>
        <v>0</v>
      </c>
      <c r="BC59" s="121">
        <f>'SO 02.3 - Vegetační úprav...'!F36</f>
        <v>0</v>
      </c>
      <c r="BD59" s="123">
        <f>'SO 02.3 - Vegetační úprav...'!F37</f>
        <v>0</v>
      </c>
      <c r="BE59" s="7"/>
      <c r="BT59" s="124" t="s">
        <v>83</v>
      </c>
      <c r="BV59" s="124" t="s">
        <v>77</v>
      </c>
      <c r="BW59" s="124" t="s">
        <v>97</v>
      </c>
      <c r="BX59" s="124" t="s">
        <v>5</v>
      </c>
      <c r="CL59" s="124" t="s">
        <v>19</v>
      </c>
      <c r="CM59" s="124" t="s">
        <v>85</v>
      </c>
    </row>
    <row r="60" s="7" customFormat="1" ht="24.75" customHeight="1">
      <c r="A60" s="112" t="s">
        <v>79</v>
      </c>
      <c r="B60" s="113"/>
      <c r="C60" s="114"/>
      <c r="D60" s="115" t="s">
        <v>98</v>
      </c>
      <c r="E60" s="115"/>
      <c r="F60" s="115"/>
      <c r="G60" s="115"/>
      <c r="H60" s="115"/>
      <c r="I60" s="116"/>
      <c r="J60" s="115" t="s">
        <v>99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'VRN-TOK - Vedlejší rozpoč...'!J30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82</v>
      </c>
      <c r="AR60" s="119"/>
      <c r="AS60" s="125">
        <v>0</v>
      </c>
      <c r="AT60" s="126">
        <f>ROUND(SUM(AV60:AW60),2)</f>
        <v>0</v>
      </c>
      <c r="AU60" s="127">
        <f>'VRN-TOK - Vedlejší rozpoč...'!P81</f>
        <v>0</v>
      </c>
      <c r="AV60" s="126">
        <f>'VRN-TOK - Vedlejší rozpoč...'!J33</f>
        <v>0</v>
      </c>
      <c r="AW60" s="126">
        <f>'VRN-TOK - Vedlejší rozpoč...'!J34</f>
        <v>0</v>
      </c>
      <c r="AX60" s="126">
        <f>'VRN-TOK - Vedlejší rozpoč...'!J35</f>
        <v>0</v>
      </c>
      <c r="AY60" s="126">
        <f>'VRN-TOK - Vedlejší rozpoč...'!J36</f>
        <v>0</v>
      </c>
      <c r="AZ60" s="126">
        <f>'VRN-TOK - Vedlejší rozpoč...'!F33</f>
        <v>0</v>
      </c>
      <c r="BA60" s="126">
        <f>'VRN-TOK - Vedlejší rozpoč...'!F34</f>
        <v>0</v>
      </c>
      <c r="BB60" s="126">
        <f>'VRN-TOK - Vedlejší rozpoč...'!F35</f>
        <v>0</v>
      </c>
      <c r="BC60" s="126">
        <f>'VRN-TOK - Vedlejší rozpoč...'!F36</f>
        <v>0</v>
      </c>
      <c r="BD60" s="128">
        <f>'VRN-TOK - Vedlejší rozpoč...'!F37</f>
        <v>0</v>
      </c>
      <c r="BE60" s="7"/>
      <c r="BT60" s="124" t="s">
        <v>83</v>
      </c>
      <c r="BV60" s="124" t="s">
        <v>77</v>
      </c>
      <c r="BW60" s="124" t="s">
        <v>100</v>
      </c>
      <c r="BX60" s="124" t="s">
        <v>5</v>
      </c>
      <c r="CL60" s="124" t="s">
        <v>19</v>
      </c>
      <c r="CM60" s="124" t="s">
        <v>85</v>
      </c>
    </row>
    <row r="61" s="2" customFormat="1" ht="30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</sheetData>
  <sheetProtection sheet="1" formatColumns="0" formatRows="0" objects="1" scenarios="1" spinCount="100000" saltValue="bZsnOmzMl96/2Bhu8JBMSMX0ZEsZ1vV5kcr+DxO1+GNoMczfgYbPp59GxikqMbcaYE16kH4BICWo6/suoclwJQ==" hashValue="cufN6mRciF/4NXdsKgVvdIh46x0TDgrgP3ZCAFM9WCg17gOpydfJ+fow2TwFuJ7d1CLxEj0XMUKInDGxNADKlQ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.1 01.3 - Revitaliza...'!C2" display="/"/>
    <hyperlink ref="A56" location="'SO 01.4. - Vegetační úpra...'!C2" display="/"/>
    <hyperlink ref="A57" location="'SO 01.5 - Křížení inženýr...'!C2" display="/"/>
    <hyperlink ref="A58" location="'SO 02.1 - Revitalizace Šv...'!C2" display="/"/>
    <hyperlink ref="A59" location="'SO 02.3 - Vegetační úprav...'!C2" display="/"/>
    <hyperlink ref="A60" location="'VRN-TOK - Vedlejší rozpoč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101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Revitalizace Švarcavy - 2.část - Revitalizace toku Švarcavy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>00274101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Město Přelouč</v>
      </c>
      <c r="F15" s="39"/>
      <c r="G15" s="39"/>
      <c r="H15" s="39"/>
      <c r="I15" s="133" t="s">
        <v>29</v>
      </c>
      <c r="J15" s="137" t="str">
        <f>IF('Rekapitulace stavby'!AN11="","",'Rekapitulace stavby'!AN11)</f>
        <v>CZ00274101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ROUND((SUM(BE86:BE228)),  2)</f>
        <v>0</v>
      </c>
      <c r="G33" s="39"/>
      <c r="H33" s="39"/>
      <c r="I33" s="149">
        <v>0.20999999999999999</v>
      </c>
      <c r="J33" s="148">
        <f>ROUND(((SUM(BE86:BE228))*I33),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ROUND((SUM(BF86:BF228)),  2)</f>
        <v>0</v>
      </c>
      <c r="G34" s="39"/>
      <c r="H34" s="39"/>
      <c r="I34" s="149">
        <v>0.14999999999999999</v>
      </c>
      <c r="J34" s="148">
        <f>ROUND(((SUM(BF86:BF228))*I34),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ROUND((SUM(BG86:BG228)),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ROUND((SUM(BH86:BH228)),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ROUND((SUM(BI86:BI228)),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Revitalizace Švarcavy - 2.část - Revitalizace toku Švarcavy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01.1 01.3 - Revitalizace Švarcavy, ř. km 0.200-0.668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Přelouč</v>
      </c>
      <c r="G52" s="41"/>
      <c r="H52" s="41"/>
      <c r="I52" s="33" t="s">
        <v>23</v>
      </c>
      <c r="J52" s="73" t="str">
        <f>IF(J12="","",J12)</f>
        <v>1. 11. 2021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Město Přelouč</v>
      </c>
      <c r="G54" s="41"/>
      <c r="H54" s="41"/>
      <c r="I54" s="33" t="s">
        <v>33</v>
      </c>
      <c r="J54" s="37" t="str">
        <f>E21</f>
        <v>Vodohospodářský rozvoj a výstavba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Vodohospodářský rozvoj a výstavba a.s.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105</v>
      </c>
      <c r="D57" s="163"/>
      <c r="E57" s="163"/>
      <c r="F57" s="163"/>
      <c r="G57" s="163"/>
      <c r="H57" s="163"/>
      <c r="I57" s="163"/>
      <c r="J57" s="164" t="s">
        <v>106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107</v>
      </c>
    </row>
    <row r="60" s="9" customFormat="1" ht="24.96" customHeight="1">
      <c r="A60" s="9"/>
      <c r="B60" s="166"/>
      <c r="C60" s="167"/>
      <c r="D60" s="168" t="s">
        <v>108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109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110</v>
      </c>
      <c r="E62" s="175"/>
      <c r="F62" s="175"/>
      <c r="G62" s="175"/>
      <c r="H62" s="175"/>
      <c r="I62" s="175"/>
      <c r="J62" s="176">
        <f>J150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111</v>
      </c>
      <c r="E63" s="175"/>
      <c r="F63" s="175"/>
      <c r="G63" s="175"/>
      <c r="H63" s="175"/>
      <c r="I63" s="175"/>
      <c r="J63" s="176">
        <f>J172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112</v>
      </c>
      <c r="E64" s="175"/>
      <c r="F64" s="175"/>
      <c r="G64" s="175"/>
      <c r="H64" s="175"/>
      <c r="I64" s="175"/>
      <c r="J64" s="176">
        <f>J176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113</v>
      </c>
      <c r="E65" s="175"/>
      <c r="F65" s="175"/>
      <c r="G65" s="175"/>
      <c r="H65" s="175"/>
      <c r="I65" s="175"/>
      <c r="J65" s="176">
        <f>J186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114</v>
      </c>
      <c r="E66" s="175"/>
      <c r="F66" s="175"/>
      <c r="G66" s="175"/>
      <c r="H66" s="175"/>
      <c r="I66" s="175"/>
      <c r="J66" s="176">
        <f>J226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115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Revitalizace Švarcavy - 2.část - Revitalizace toku Švarcavy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102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01.1 01.3 - Revitalizace Švarcavy, ř. km 0.200-0.668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Přelouč</v>
      </c>
      <c r="G80" s="41"/>
      <c r="H80" s="41"/>
      <c r="I80" s="33" t="s">
        <v>23</v>
      </c>
      <c r="J80" s="73" t="str">
        <f>IF(J12="","",J12)</f>
        <v>1. 11. 2021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25</v>
      </c>
      <c r="D82" s="41"/>
      <c r="E82" s="41"/>
      <c r="F82" s="28" t="str">
        <f>E15</f>
        <v>Město Přelouč</v>
      </c>
      <c r="G82" s="41"/>
      <c r="H82" s="41"/>
      <c r="I82" s="33" t="s">
        <v>33</v>
      </c>
      <c r="J82" s="37" t="str">
        <f>E21</f>
        <v>Vodohospodářský rozvoj a výstavba a.s.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5.65" customHeight="1">
      <c r="A83" s="39"/>
      <c r="B83" s="40"/>
      <c r="C83" s="33" t="s">
        <v>31</v>
      </c>
      <c r="D83" s="41"/>
      <c r="E83" s="41"/>
      <c r="F83" s="28" t="str">
        <f>IF(E18="","",E18)</f>
        <v>Vyplň údaj</v>
      </c>
      <c r="G83" s="41"/>
      <c r="H83" s="41"/>
      <c r="I83" s="33" t="s">
        <v>38</v>
      </c>
      <c r="J83" s="37" t="str">
        <f>E24</f>
        <v>Vodohospodářský rozvoj a výstavba a.s.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116</v>
      </c>
      <c r="D85" s="181" t="s">
        <v>60</v>
      </c>
      <c r="E85" s="181" t="s">
        <v>56</v>
      </c>
      <c r="F85" s="181" t="s">
        <v>57</v>
      </c>
      <c r="G85" s="181" t="s">
        <v>117</v>
      </c>
      <c r="H85" s="181" t="s">
        <v>118</v>
      </c>
      <c r="I85" s="181" t="s">
        <v>119</v>
      </c>
      <c r="J85" s="181" t="s">
        <v>106</v>
      </c>
      <c r="K85" s="182" t="s">
        <v>120</v>
      </c>
      <c r="L85" s="183"/>
      <c r="M85" s="93" t="s">
        <v>19</v>
      </c>
      <c r="N85" s="94" t="s">
        <v>45</v>
      </c>
      <c r="O85" s="94" t="s">
        <v>121</v>
      </c>
      <c r="P85" s="94" t="s">
        <v>122</v>
      </c>
      <c r="Q85" s="94" t="s">
        <v>123</v>
      </c>
      <c r="R85" s="94" t="s">
        <v>124</v>
      </c>
      <c r="S85" s="94" t="s">
        <v>125</v>
      </c>
      <c r="T85" s="95" t="s">
        <v>126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127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</f>
        <v>0</v>
      </c>
      <c r="Q86" s="97"/>
      <c r="R86" s="186">
        <f>R87</f>
        <v>956.08013646759991</v>
      </c>
      <c r="S86" s="97"/>
      <c r="T86" s="187">
        <f>T87</f>
        <v>717.65999999999997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74</v>
      </c>
      <c r="AU86" s="18" t="s">
        <v>107</v>
      </c>
      <c r="BK86" s="188">
        <f>BK87</f>
        <v>0</v>
      </c>
    </row>
    <row r="87" s="12" customFormat="1" ht="25.92" customHeight="1">
      <c r="A87" s="12"/>
      <c r="B87" s="189"/>
      <c r="C87" s="190"/>
      <c r="D87" s="191" t="s">
        <v>74</v>
      </c>
      <c r="E87" s="192" t="s">
        <v>128</v>
      </c>
      <c r="F87" s="192" t="s">
        <v>129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P88+P150+P172+P176+P186+P226</f>
        <v>0</v>
      </c>
      <c r="Q87" s="197"/>
      <c r="R87" s="198">
        <f>R88+R150+R172+R176+R186+R226</f>
        <v>956.08013646759991</v>
      </c>
      <c r="S87" s="197"/>
      <c r="T87" s="199">
        <f>T88+T150+T172+T176+T186+T226</f>
        <v>717.65999999999997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83</v>
      </c>
      <c r="AT87" s="201" t="s">
        <v>74</v>
      </c>
      <c r="AU87" s="201" t="s">
        <v>75</v>
      </c>
      <c r="AY87" s="200" t="s">
        <v>130</v>
      </c>
      <c r="BK87" s="202">
        <f>BK88+BK150+BK172+BK176+BK186+BK226</f>
        <v>0</v>
      </c>
    </row>
    <row r="88" s="12" customFormat="1" ht="22.8" customHeight="1">
      <c r="A88" s="12"/>
      <c r="B88" s="189"/>
      <c r="C88" s="190"/>
      <c r="D88" s="191" t="s">
        <v>74</v>
      </c>
      <c r="E88" s="203" t="s">
        <v>83</v>
      </c>
      <c r="F88" s="203" t="s">
        <v>131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SUM(P89:P149)</f>
        <v>0</v>
      </c>
      <c r="Q88" s="197"/>
      <c r="R88" s="198">
        <f>SUM(R89:R149)</f>
        <v>0.034040000000000001</v>
      </c>
      <c r="S88" s="197"/>
      <c r="T88" s="199">
        <f>SUM(T89:T149)</f>
        <v>717.65999999999997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83</v>
      </c>
      <c r="AT88" s="201" t="s">
        <v>74</v>
      </c>
      <c r="AU88" s="201" t="s">
        <v>83</v>
      </c>
      <c r="AY88" s="200" t="s">
        <v>130</v>
      </c>
      <c r="BK88" s="202">
        <f>SUM(BK89:BK149)</f>
        <v>0</v>
      </c>
    </row>
    <row r="89" s="2" customFormat="1" ht="24.15" customHeight="1">
      <c r="A89" s="39"/>
      <c r="B89" s="40"/>
      <c r="C89" s="205" t="s">
        <v>83</v>
      </c>
      <c r="D89" s="205" t="s">
        <v>132</v>
      </c>
      <c r="E89" s="206" t="s">
        <v>133</v>
      </c>
      <c r="F89" s="207" t="s">
        <v>134</v>
      </c>
      <c r="G89" s="208" t="s">
        <v>135</v>
      </c>
      <c r="H89" s="209">
        <v>476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46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136</v>
      </c>
      <c r="AT89" s="216" t="s">
        <v>132</v>
      </c>
      <c r="AU89" s="216" t="s">
        <v>85</v>
      </c>
      <c r="AY89" s="18" t="s">
        <v>130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83</v>
      </c>
      <c r="BK89" s="217">
        <f>ROUND(I89*H89,2)</f>
        <v>0</v>
      </c>
      <c r="BL89" s="18" t="s">
        <v>136</v>
      </c>
      <c r="BM89" s="216" t="s">
        <v>137</v>
      </c>
    </row>
    <row r="90" s="2" customFormat="1">
      <c r="A90" s="39"/>
      <c r="B90" s="40"/>
      <c r="C90" s="41"/>
      <c r="D90" s="218" t="s">
        <v>138</v>
      </c>
      <c r="E90" s="41"/>
      <c r="F90" s="219" t="s">
        <v>139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138</v>
      </c>
      <c r="AU90" s="18" t="s">
        <v>85</v>
      </c>
    </row>
    <row r="91" s="13" customFormat="1">
      <c r="A91" s="13"/>
      <c r="B91" s="223"/>
      <c r="C91" s="224"/>
      <c r="D91" s="218" t="s">
        <v>140</v>
      </c>
      <c r="E91" s="225" t="s">
        <v>19</v>
      </c>
      <c r="F91" s="226" t="s">
        <v>141</v>
      </c>
      <c r="G91" s="224"/>
      <c r="H91" s="227">
        <v>476</v>
      </c>
      <c r="I91" s="228"/>
      <c r="J91" s="224"/>
      <c r="K91" s="224"/>
      <c r="L91" s="229"/>
      <c r="M91" s="230"/>
      <c r="N91" s="231"/>
      <c r="O91" s="231"/>
      <c r="P91" s="231"/>
      <c r="Q91" s="231"/>
      <c r="R91" s="231"/>
      <c r="S91" s="231"/>
      <c r="T91" s="23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3" t="s">
        <v>140</v>
      </c>
      <c r="AU91" s="233" t="s">
        <v>85</v>
      </c>
      <c r="AV91" s="13" t="s">
        <v>85</v>
      </c>
      <c r="AW91" s="13" t="s">
        <v>37</v>
      </c>
      <c r="AX91" s="13" t="s">
        <v>83</v>
      </c>
      <c r="AY91" s="233" t="s">
        <v>130</v>
      </c>
    </row>
    <row r="92" s="2" customFormat="1" ht="16.5" customHeight="1">
      <c r="A92" s="39"/>
      <c r="B92" s="40"/>
      <c r="C92" s="205" t="s">
        <v>85</v>
      </c>
      <c r="D92" s="205" t="s">
        <v>132</v>
      </c>
      <c r="E92" s="206" t="s">
        <v>142</v>
      </c>
      <c r="F92" s="207" t="s">
        <v>143</v>
      </c>
      <c r="G92" s="208" t="s">
        <v>144</v>
      </c>
      <c r="H92" s="209">
        <v>3880</v>
      </c>
      <c r="I92" s="210"/>
      <c r="J92" s="211">
        <f>ROUND(I92*H92,2)</f>
        <v>0</v>
      </c>
      <c r="K92" s="207" t="s">
        <v>145</v>
      </c>
      <c r="L92" s="45"/>
      <c r="M92" s="212" t="s">
        <v>19</v>
      </c>
      <c r="N92" s="213" t="s">
        <v>46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136</v>
      </c>
      <c r="AT92" s="216" t="s">
        <v>132</v>
      </c>
      <c r="AU92" s="216" t="s">
        <v>85</v>
      </c>
      <c r="AY92" s="18" t="s">
        <v>130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83</v>
      </c>
      <c r="BK92" s="217">
        <f>ROUND(I92*H92,2)</f>
        <v>0</v>
      </c>
      <c r="BL92" s="18" t="s">
        <v>136</v>
      </c>
      <c r="BM92" s="216" t="s">
        <v>146</v>
      </c>
    </row>
    <row r="93" s="2" customFormat="1">
      <c r="A93" s="39"/>
      <c r="B93" s="40"/>
      <c r="C93" s="41"/>
      <c r="D93" s="234" t="s">
        <v>147</v>
      </c>
      <c r="E93" s="41"/>
      <c r="F93" s="235" t="s">
        <v>148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147</v>
      </c>
      <c r="AU93" s="18" t="s">
        <v>85</v>
      </c>
    </row>
    <row r="94" s="13" customFormat="1">
      <c r="A94" s="13"/>
      <c r="B94" s="223"/>
      <c r="C94" s="224"/>
      <c r="D94" s="218" t="s">
        <v>140</v>
      </c>
      <c r="E94" s="225" t="s">
        <v>19</v>
      </c>
      <c r="F94" s="226" t="s">
        <v>149</v>
      </c>
      <c r="G94" s="224"/>
      <c r="H94" s="227">
        <v>3880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140</v>
      </c>
      <c r="AU94" s="233" t="s">
        <v>85</v>
      </c>
      <c r="AV94" s="13" t="s">
        <v>85</v>
      </c>
      <c r="AW94" s="13" t="s">
        <v>37</v>
      </c>
      <c r="AX94" s="13" t="s">
        <v>83</v>
      </c>
      <c r="AY94" s="233" t="s">
        <v>130</v>
      </c>
    </row>
    <row r="95" s="2" customFormat="1" ht="24.15" customHeight="1">
      <c r="A95" s="39"/>
      <c r="B95" s="40"/>
      <c r="C95" s="205" t="s">
        <v>150</v>
      </c>
      <c r="D95" s="205" t="s">
        <v>132</v>
      </c>
      <c r="E95" s="206" t="s">
        <v>151</v>
      </c>
      <c r="F95" s="207" t="s">
        <v>152</v>
      </c>
      <c r="G95" s="208" t="s">
        <v>153</v>
      </c>
      <c r="H95" s="209">
        <v>1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46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136</v>
      </c>
      <c r="AT95" s="216" t="s">
        <v>132</v>
      </c>
      <c r="AU95" s="216" t="s">
        <v>85</v>
      </c>
      <c r="AY95" s="18" t="s">
        <v>130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83</v>
      </c>
      <c r="BK95" s="217">
        <f>ROUND(I95*H95,2)</f>
        <v>0</v>
      </c>
      <c r="BL95" s="18" t="s">
        <v>136</v>
      </c>
      <c r="BM95" s="216" t="s">
        <v>154</v>
      </c>
    </row>
    <row r="96" s="2" customFormat="1">
      <c r="A96" s="39"/>
      <c r="B96" s="40"/>
      <c r="C96" s="41"/>
      <c r="D96" s="218" t="s">
        <v>138</v>
      </c>
      <c r="E96" s="41"/>
      <c r="F96" s="219" t="s">
        <v>155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138</v>
      </c>
      <c r="AU96" s="18" t="s">
        <v>85</v>
      </c>
    </row>
    <row r="97" s="13" customFormat="1">
      <c r="A97" s="13"/>
      <c r="B97" s="223"/>
      <c r="C97" s="224"/>
      <c r="D97" s="218" t="s">
        <v>140</v>
      </c>
      <c r="E97" s="225" t="s">
        <v>19</v>
      </c>
      <c r="F97" s="226" t="s">
        <v>83</v>
      </c>
      <c r="G97" s="224"/>
      <c r="H97" s="227">
        <v>1</v>
      </c>
      <c r="I97" s="228"/>
      <c r="J97" s="224"/>
      <c r="K97" s="224"/>
      <c r="L97" s="229"/>
      <c r="M97" s="230"/>
      <c r="N97" s="231"/>
      <c r="O97" s="231"/>
      <c r="P97" s="231"/>
      <c r="Q97" s="231"/>
      <c r="R97" s="231"/>
      <c r="S97" s="231"/>
      <c r="T97" s="23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3" t="s">
        <v>140</v>
      </c>
      <c r="AU97" s="233" t="s">
        <v>85</v>
      </c>
      <c r="AV97" s="13" t="s">
        <v>85</v>
      </c>
      <c r="AW97" s="13" t="s">
        <v>37</v>
      </c>
      <c r="AX97" s="13" t="s">
        <v>83</v>
      </c>
      <c r="AY97" s="233" t="s">
        <v>130</v>
      </c>
    </row>
    <row r="98" s="2" customFormat="1" ht="24.15" customHeight="1">
      <c r="A98" s="39"/>
      <c r="B98" s="40"/>
      <c r="C98" s="205" t="s">
        <v>136</v>
      </c>
      <c r="D98" s="205" t="s">
        <v>132</v>
      </c>
      <c r="E98" s="206" t="s">
        <v>156</v>
      </c>
      <c r="F98" s="207" t="s">
        <v>157</v>
      </c>
      <c r="G98" s="208" t="s">
        <v>158</v>
      </c>
      <c r="H98" s="209">
        <v>398.69999999999999</v>
      </c>
      <c r="I98" s="210"/>
      <c r="J98" s="211">
        <f>ROUND(I98*H98,2)</f>
        <v>0</v>
      </c>
      <c r="K98" s="207" t="s">
        <v>145</v>
      </c>
      <c r="L98" s="45"/>
      <c r="M98" s="212" t="s">
        <v>19</v>
      </c>
      <c r="N98" s="213" t="s">
        <v>46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1.8</v>
      </c>
      <c r="T98" s="215">
        <f>S98*H98</f>
        <v>717.65999999999997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136</v>
      </c>
      <c r="AT98" s="216" t="s">
        <v>132</v>
      </c>
      <c r="AU98" s="216" t="s">
        <v>85</v>
      </c>
      <c r="AY98" s="18" t="s">
        <v>130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83</v>
      </c>
      <c r="BK98" s="217">
        <f>ROUND(I98*H98,2)</f>
        <v>0</v>
      </c>
      <c r="BL98" s="18" t="s">
        <v>136</v>
      </c>
      <c r="BM98" s="216" t="s">
        <v>159</v>
      </c>
    </row>
    <row r="99" s="2" customFormat="1">
      <c r="A99" s="39"/>
      <c r="B99" s="40"/>
      <c r="C99" s="41"/>
      <c r="D99" s="234" t="s">
        <v>147</v>
      </c>
      <c r="E99" s="41"/>
      <c r="F99" s="235" t="s">
        <v>160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147</v>
      </c>
      <c r="AU99" s="18" t="s">
        <v>85</v>
      </c>
    </row>
    <row r="100" s="13" customFormat="1">
      <c r="A100" s="13"/>
      <c r="B100" s="223"/>
      <c r="C100" s="224"/>
      <c r="D100" s="218" t="s">
        <v>140</v>
      </c>
      <c r="E100" s="225" t="s">
        <v>19</v>
      </c>
      <c r="F100" s="226" t="s">
        <v>161</v>
      </c>
      <c r="G100" s="224"/>
      <c r="H100" s="227">
        <v>398.69999999999999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140</v>
      </c>
      <c r="AU100" s="233" t="s">
        <v>85</v>
      </c>
      <c r="AV100" s="13" t="s">
        <v>85</v>
      </c>
      <c r="AW100" s="13" t="s">
        <v>37</v>
      </c>
      <c r="AX100" s="13" t="s">
        <v>83</v>
      </c>
      <c r="AY100" s="233" t="s">
        <v>130</v>
      </c>
    </row>
    <row r="101" s="2" customFormat="1" ht="16.5" customHeight="1">
      <c r="A101" s="39"/>
      <c r="B101" s="40"/>
      <c r="C101" s="205" t="s">
        <v>162</v>
      </c>
      <c r="D101" s="205" t="s">
        <v>132</v>
      </c>
      <c r="E101" s="206" t="s">
        <v>163</v>
      </c>
      <c r="F101" s="207" t="s">
        <v>164</v>
      </c>
      <c r="G101" s="208" t="s">
        <v>144</v>
      </c>
      <c r="H101" s="209">
        <v>3880</v>
      </c>
      <c r="I101" s="210"/>
      <c r="J101" s="211">
        <f>ROUND(I101*H101,2)</f>
        <v>0</v>
      </c>
      <c r="K101" s="207" t="s">
        <v>145</v>
      </c>
      <c r="L101" s="45"/>
      <c r="M101" s="212" t="s">
        <v>19</v>
      </c>
      <c r="N101" s="213" t="s">
        <v>46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136</v>
      </c>
      <c r="AT101" s="216" t="s">
        <v>132</v>
      </c>
      <c r="AU101" s="216" t="s">
        <v>85</v>
      </c>
      <c r="AY101" s="18" t="s">
        <v>130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83</v>
      </c>
      <c r="BK101" s="217">
        <f>ROUND(I101*H101,2)</f>
        <v>0</v>
      </c>
      <c r="BL101" s="18" t="s">
        <v>136</v>
      </c>
      <c r="BM101" s="216" t="s">
        <v>165</v>
      </c>
    </row>
    <row r="102" s="2" customFormat="1">
      <c r="A102" s="39"/>
      <c r="B102" s="40"/>
      <c r="C102" s="41"/>
      <c r="D102" s="234" t="s">
        <v>147</v>
      </c>
      <c r="E102" s="41"/>
      <c r="F102" s="235" t="s">
        <v>166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147</v>
      </c>
      <c r="AU102" s="18" t="s">
        <v>85</v>
      </c>
    </row>
    <row r="103" s="13" customFormat="1">
      <c r="A103" s="13"/>
      <c r="B103" s="223"/>
      <c r="C103" s="224"/>
      <c r="D103" s="218" t="s">
        <v>140</v>
      </c>
      <c r="E103" s="225" t="s">
        <v>19</v>
      </c>
      <c r="F103" s="226" t="s">
        <v>167</v>
      </c>
      <c r="G103" s="224"/>
      <c r="H103" s="227">
        <v>3880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140</v>
      </c>
      <c r="AU103" s="233" t="s">
        <v>85</v>
      </c>
      <c r="AV103" s="13" t="s">
        <v>85</v>
      </c>
      <c r="AW103" s="13" t="s">
        <v>37</v>
      </c>
      <c r="AX103" s="13" t="s">
        <v>83</v>
      </c>
      <c r="AY103" s="233" t="s">
        <v>130</v>
      </c>
    </row>
    <row r="104" s="2" customFormat="1" ht="21.75" customHeight="1">
      <c r="A104" s="39"/>
      <c r="B104" s="40"/>
      <c r="C104" s="205" t="s">
        <v>168</v>
      </c>
      <c r="D104" s="205" t="s">
        <v>132</v>
      </c>
      <c r="E104" s="206" t="s">
        <v>169</v>
      </c>
      <c r="F104" s="207" t="s">
        <v>170</v>
      </c>
      <c r="G104" s="208" t="s">
        <v>158</v>
      </c>
      <c r="H104" s="209">
        <v>1888</v>
      </c>
      <c r="I104" s="210"/>
      <c r="J104" s="211">
        <f>ROUND(I104*H104,2)</f>
        <v>0</v>
      </c>
      <c r="K104" s="207" t="s">
        <v>145</v>
      </c>
      <c r="L104" s="45"/>
      <c r="M104" s="212" t="s">
        <v>19</v>
      </c>
      <c r="N104" s="213" t="s">
        <v>46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136</v>
      </c>
      <c r="AT104" s="216" t="s">
        <v>132</v>
      </c>
      <c r="AU104" s="216" t="s">
        <v>85</v>
      </c>
      <c r="AY104" s="18" t="s">
        <v>130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83</v>
      </c>
      <c r="BK104" s="217">
        <f>ROUND(I104*H104,2)</f>
        <v>0</v>
      </c>
      <c r="BL104" s="18" t="s">
        <v>136</v>
      </c>
      <c r="BM104" s="216" t="s">
        <v>171</v>
      </c>
    </row>
    <row r="105" s="2" customFormat="1">
      <c r="A105" s="39"/>
      <c r="B105" s="40"/>
      <c r="C105" s="41"/>
      <c r="D105" s="234" t="s">
        <v>147</v>
      </c>
      <c r="E105" s="41"/>
      <c r="F105" s="235" t="s">
        <v>172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147</v>
      </c>
      <c r="AU105" s="18" t="s">
        <v>85</v>
      </c>
    </row>
    <row r="106" s="13" customFormat="1">
      <c r="A106" s="13"/>
      <c r="B106" s="223"/>
      <c r="C106" s="224"/>
      <c r="D106" s="218" t="s">
        <v>140</v>
      </c>
      <c r="E106" s="225" t="s">
        <v>19</v>
      </c>
      <c r="F106" s="226" t="s">
        <v>173</v>
      </c>
      <c r="G106" s="224"/>
      <c r="H106" s="227">
        <v>1888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140</v>
      </c>
      <c r="AU106" s="233" t="s">
        <v>85</v>
      </c>
      <c r="AV106" s="13" t="s">
        <v>85</v>
      </c>
      <c r="AW106" s="13" t="s">
        <v>37</v>
      </c>
      <c r="AX106" s="13" t="s">
        <v>83</v>
      </c>
      <c r="AY106" s="233" t="s">
        <v>130</v>
      </c>
    </row>
    <row r="107" s="2" customFormat="1" ht="37.8" customHeight="1">
      <c r="A107" s="39"/>
      <c r="B107" s="40"/>
      <c r="C107" s="205" t="s">
        <v>174</v>
      </c>
      <c r="D107" s="205" t="s">
        <v>132</v>
      </c>
      <c r="E107" s="206" t="s">
        <v>175</v>
      </c>
      <c r="F107" s="207" t="s">
        <v>176</v>
      </c>
      <c r="G107" s="208" t="s">
        <v>158</v>
      </c>
      <c r="H107" s="209">
        <v>1960</v>
      </c>
      <c r="I107" s="210"/>
      <c r="J107" s="211">
        <f>ROUND(I107*H107,2)</f>
        <v>0</v>
      </c>
      <c r="K107" s="207" t="s">
        <v>145</v>
      </c>
      <c r="L107" s="45"/>
      <c r="M107" s="212" t="s">
        <v>19</v>
      </c>
      <c r="N107" s="213" t="s">
        <v>46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136</v>
      </c>
      <c r="AT107" s="216" t="s">
        <v>132</v>
      </c>
      <c r="AU107" s="216" t="s">
        <v>85</v>
      </c>
      <c r="AY107" s="18" t="s">
        <v>130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83</v>
      </c>
      <c r="BK107" s="217">
        <f>ROUND(I107*H107,2)</f>
        <v>0</v>
      </c>
      <c r="BL107" s="18" t="s">
        <v>136</v>
      </c>
      <c r="BM107" s="216" t="s">
        <v>177</v>
      </c>
    </row>
    <row r="108" s="2" customFormat="1">
      <c r="A108" s="39"/>
      <c r="B108" s="40"/>
      <c r="C108" s="41"/>
      <c r="D108" s="234" t="s">
        <v>147</v>
      </c>
      <c r="E108" s="41"/>
      <c r="F108" s="235" t="s">
        <v>178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147</v>
      </c>
      <c r="AU108" s="18" t="s">
        <v>85</v>
      </c>
    </row>
    <row r="109" s="13" customFormat="1">
      <c r="A109" s="13"/>
      <c r="B109" s="223"/>
      <c r="C109" s="224"/>
      <c r="D109" s="218" t="s">
        <v>140</v>
      </c>
      <c r="E109" s="225" t="s">
        <v>19</v>
      </c>
      <c r="F109" s="226" t="s">
        <v>179</v>
      </c>
      <c r="G109" s="224"/>
      <c r="H109" s="227">
        <v>1164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140</v>
      </c>
      <c r="AU109" s="233" t="s">
        <v>85</v>
      </c>
      <c r="AV109" s="13" t="s">
        <v>85</v>
      </c>
      <c r="AW109" s="13" t="s">
        <v>37</v>
      </c>
      <c r="AX109" s="13" t="s">
        <v>75</v>
      </c>
      <c r="AY109" s="233" t="s">
        <v>130</v>
      </c>
    </row>
    <row r="110" s="13" customFormat="1">
      <c r="A110" s="13"/>
      <c r="B110" s="223"/>
      <c r="C110" s="224"/>
      <c r="D110" s="218" t="s">
        <v>140</v>
      </c>
      <c r="E110" s="225" t="s">
        <v>19</v>
      </c>
      <c r="F110" s="226" t="s">
        <v>180</v>
      </c>
      <c r="G110" s="224"/>
      <c r="H110" s="227">
        <v>796</v>
      </c>
      <c r="I110" s="228"/>
      <c r="J110" s="224"/>
      <c r="K110" s="224"/>
      <c r="L110" s="229"/>
      <c r="M110" s="230"/>
      <c r="N110" s="231"/>
      <c r="O110" s="231"/>
      <c r="P110" s="231"/>
      <c r="Q110" s="231"/>
      <c r="R110" s="231"/>
      <c r="S110" s="231"/>
      <c r="T110" s="23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3" t="s">
        <v>140</v>
      </c>
      <c r="AU110" s="233" t="s">
        <v>85</v>
      </c>
      <c r="AV110" s="13" t="s">
        <v>85</v>
      </c>
      <c r="AW110" s="13" t="s">
        <v>37</v>
      </c>
      <c r="AX110" s="13" t="s">
        <v>75</v>
      </c>
      <c r="AY110" s="233" t="s">
        <v>130</v>
      </c>
    </row>
    <row r="111" s="14" customFormat="1">
      <c r="A111" s="14"/>
      <c r="B111" s="236"/>
      <c r="C111" s="237"/>
      <c r="D111" s="218" t="s">
        <v>140</v>
      </c>
      <c r="E111" s="238" t="s">
        <v>19</v>
      </c>
      <c r="F111" s="239" t="s">
        <v>181</v>
      </c>
      <c r="G111" s="237"/>
      <c r="H111" s="240">
        <v>1960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140</v>
      </c>
      <c r="AU111" s="246" t="s">
        <v>85</v>
      </c>
      <c r="AV111" s="14" t="s">
        <v>136</v>
      </c>
      <c r="AW111" s="14" t="s">
        <v>37</v>
      </c>
      <c r="AX111" s="14" t="s">
        <v>83</v>
      </c>
      <c r="AY111" s="246" t="s">
        <v>130</v>
      </c>
    </row>
    <row r="112" s="2" customFormat="1" ht="24.15" customHeight="1">
      <c r="A112" s="39"/>
      <c r="B112" s="40"/>
      <c r="C112" s="205" t="s">
        <v>182</v>
      </c>
      <c r="D112" s="205" t="s">
        <v>132</v>
      </c>
      <c r="E112" s="206" t="s">
        <v>183</v>
      </c>
      <c r="F112" s="207" t="s">
        <v>184</v>
      </c>
      <c r="G112" s="208" t="s">
        <v>158</v>
      </c>
      <c r="H112" s="209">
        <v>980</v>
      </c>
      <c r="I112" s="210"/>
      <c r="J112" s="211">
        <f>ROUND(I112*H112,2)</f>
        <v>0</v>
      </c>
      <c r="K112" s="207" t="s">
        <v>145</v>
      </c>
      <c r="L112" s="45"/>
      <c r="M112" s="212" t="s">
        <v>19</v>
      </c>
      <c r="N112" s="213" t="s">
        <v>46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136</v>
      </c>
      <c r="AT112" s="216" t="s">
        <v>132</v>
      </c>
      <c r="AU112" s="216" t="s">
        <v>85</v>
      </c>
      <c r="AY112" s="18" t="s">
        <v>130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83</v>
      </c>
      <c r="BK112" s="217">
        <f>ROUND(I112*H112,2)</f>
        <v>0</v>
      </c>
      <c r="BL112" s="18" t="s">
        <v>136</v>
      </c>
      <c r="BM112" s="216" t="s">
        <v>185</v>
      </c>
    </row>
    <row r="113" s="2" customFormat="1">
      <c r="A113" s="39"/>
      <c r="B113" s="40"/>
      <c r="C113" s="41"/>
      <c r="D113" s="234" t="s">
        <v>147</v>
      </c>
      <c r="E113" s="41"/>
      <c r="F113" s="235" t="s">
        <v>186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147</v>
      </c>
      <c r="AU113" s="18" t="s">
        <v>85</v>
      </c>
    </row>
    <row r="114" s="13" customFormat="1">
      <c r="A114" s="13"/>
      <c r="B114" s="223"/>
      <c r="C114" s="224"/>
      <c r="D114" s="218" t="s">
        <v>140</v>
      </c>
      <c r="E114" s="225" t="s">
        <v>19</v>
      </c>
      <c r="F114" s="226" t="s">
        <v>187</v>
      </c>
      <c r="G114" s="224"/>
      <c r="H114" s="227">
        <v>582</v>
      </c>
      <c r="I114" s="228"/>
      <c r="J114" s="224"/>
      <c r="K114" s="224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140</v>
      </c>
      <c r="AU114" s="233" t="s">
        <v>85</v>
      </c>
      <c r="AV114" s="13" t="s">
        <v>85</v>
      </c>
      <c r="AW114" s="13" t="s">
        <v>37</v>
      </c>
      <c r="AX114" s="13" t="s">
        <v>75</v>
      </c>
      <c r="AY114" s="233" t="s">
        <v>130</v>
      </c>
    </row>
    <row r="115" s="13" customFormat="1">
      <c r="A115" s="13"/>
      <c r="B115" s="223"/>
      <c r="C115" s="224"/>
      <c r="D115" s="218" t="s">
        <v>140</v>
      </c>
      <c r="E115" s="225" t="s">
        <v>19</v>
      </c>
      <c r="F115" s="226" t="s">
        <v>188</v>
      </c>
      <c r="G115" s="224"/>
      <c r="H115" s="227">
        <v>398</v>
      </c>
      <c r="I115" s="228"/>
      <c r="J115" s="224"/>
      <c r="K115" s="224"/>
      <c r="L115" s="229"/>
      <c r="M115" s="230"/>
      <c r="N115" s="231"/>
      <c r="O115" s="231"/>
      <c r="P115" s="231"/>
      <c r="Q115" s="231"/>
      <c r="R115" s="231"/>
      <c r="S115" s="231"/>
      <c r="T115" s="23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3" t="s">
        <v>140</v>
      </c>
      <c r="AU115" s="233" t="s">
        <v>85</v>
      </c>
      <c r="AV115" s="13" t="s">
        <v>85</v>
      </c>
      <c r="AW115" s="13" t="s">
        <v>37</v>
      </c>
      <c r="AX115" s="13" t="s">
        <v>75</v>
      </c>
      <c r="AY115" s="233" t="s">
        <v>130</v>
      </c>
    </row>
    <row r="116" s="14" customFormat="1">
      <c r="A116" s="14"/>
      <c r="B116" s="236"/>
      <c r="C116" s="237"/>
      <c r="D116" s="218" t="s">
        <v>140</v>
      </c>
      <c r="E116" s="238" t="s">
        <v>19</v>
      </c>
      <c r="F116" s="239" t="s">
        <v>181</v>
      </c>
      <c r="G116" s="237"/>
      <c r="H116" s="240">
        <v>980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140</v>
      </c>
      <c r="AU116" s="246" t="s">
        <v>85</v>
      </c>
      <c r="AV116" s="14" t="s">
        <v>136</v>
      </c>
      <c r="AW116" s="14" t="s">
        <v>37</v>
      </c>
      <c r="AX116" s="14" t="s">
        <v>83</v>
      </c>
      <c r="AY116" s="246" t="s">
        <v>130</v>
      </c>
    </row>
    <row r="117" s="2" customFormat="1" ht="24.15" customHeight="1">
      <c r="A117" s="39"/>
      <c r="B117" s="40"/>
      <c r="C117" s="205" t="s">
        <v>189</v>
      </c>
      <c r="D117" s="205" t="s">
        <v>132</v>
      </c>
      <c r="E117" s="206" t="s">
        <v>190</v>
      </c>
      <c r="F117" s="207" t="s">
        <v>191</v>
      </c>
      <c r="G117" s="208" t="s">
        <v>158</v>
      </c>
      <c r="H117" s="209">
        <v>398.69999999999999</v>
      </c>
      <c r="I117" s="210"/>
      <c r="J117" s="211">
        <f>ROUND(I117*H117,2)</f>
        <v>0</v>
      </c>
      <c r="K117" s="207" t="s">
        <v>145</v>
      </c>
      <c r="L117" s="45"/>
      <c r="M117" s="212" t="s">
        <v>19</v>
      </c>
      <c r="N117" s="213" t="s">
        <v>46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136</v>
      </c>
      <c r="AT117" s="216" t="s">
        <v>132</v>
      </c>
      <c r="AU117" s="216" t="s">
        <v>85</v>
      </c>
      <c r="AY117" s="18" t="s">
        <v>130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83</v>
      </c>
      <c r="BK117" s="217">
        <f>ROUND(I117*H117,2)</f>
        <v>0</v>
      </c>
      <c r="BL117" s="18" t="s">
        <v>136</v>
      </c>
      <c r="BM117" s="216" t="s">
        <v>192</v>
      </c>
    </row>
    <row r="118" s="2" customFormat="1">
      <c r="A118" s="39"/>
      <c r="B118" s="40"/>
      <c r="C118" s="41"/>
      <c r="D118" s="234" t="s">
        <v>147</v>
      </c>
      <c r="E118" s="41"/>
      <c r="F118" s="235" t="s">
        <v>193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147</v>
      </c>
      <c r="AU118" s="18" t="s">
        <v>85</v>
      </c>
    </row>
    <row r="119" s="13" customFormat="1">
      <c r="A119" s="13"/>
      <c r="B119" s="223"/>
      <c r="C119" s="224"/>
      <c r="D119" s="218" t="s">
        <v>140</v>
      </c>
      <c r="E119" s="225" t="s">
        <v>19</v>
      </c>
      <c r="F119" s="226" t="s">
        <v>194</v>
      </c>
      <c r="G119" s="224"/>
      <c r="H119" s="227">
        <v>398.69999999999999</v>
      </c>
      <c r="I119" s="228"/>
      <c r="J119" s="224"/>
      <c r="K119" s="224"/>
      <c r="L119" s="229"/>
      <c r="M119" s="230"/>
      <c r="N119" s="231"/>
      <c r="O119" s="231"/>
      <c r="P119" s="231"/>
      <c r="Q119" s="231"/>
      <c r="R119" s="231"/>
      <c r="S119" s="231"/>
      <c r="T119" s="23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140</v>
      </c>
      <c r="AU119" s="233" t="s">
        <v>85</v>
      </c>
      <c r="AV119" s="13" t="s">
        <v>85</v>
      </c>
      <c r="AW119" s="13" t="s">
        <v>37</v>
      </c>
      <c r="AX119" s="13" t="s">
        <v>83</v>
      </c>
      <c r="AY119" s="233" t="s">
        <v>130</v>
      </c>
    </row>
    <row r="120" s="2" customFormat="1" ht="24.15" customHeight="1">
      <c r="A120" s="39"/>
      <c r="B120" s="40"/>
      <c r="C120" s="205" t="s">
        <v>195</v>
      </c>
      <c r="D120" s="205" t="s">
        <v>132</v>
      </c>
      <c r="E120" s="206" t="s">
        <v>196</v>
      </c>
      <c r="F120" s="207" t="s">
        <v>197</v>
      </c>
      <c r="G120" s="208" t="s">
        <v>144</v>
      </c>
      <c r="H120" s="209">
        <v>3375</v>
      </c>
      <c r="I120" s="210"/>
      <c r="J120" s="211">
        <f>ROUND(I120*H120,2)</f>
        <v>0</v>
      </c>
      <c r="K120" s="207" t="s">
        <v>145</v>
      </c>
      <c r="L120" s="45"/>
      <c r="M120" s="212" t="s">
        <v>19</v>
      </c>
      <c r="N120" s="213" t="s">
        <v>46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136</v>
      </c>
      <c r="AT120" s="216" t="s">
        <v>132</v>
      </c>
      <c r="AU120" s="216" t="s">
        <v>85</v>
      </c>
      <c r="AY120" s="18" t="s">
        <v>130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83</v>
      </c>
      <c r="BK120" s="217">
        <f>ROUND(I120*H120,2)</f>
        <v>0</v>
      </c>
      <c r="BL120" s="18" t="s">
        <v>136</v>
      </c>
      <c r="BM120" s="216" t="s">
        <v>198</v>
      </c>
    </row>
    <row r="121" s="2" customFormat="1">
      <c r="A121" s="39"/>
      <c r="B121" s="40"/>
      <c r="C121" s="41"/>
      <c r="D121" s="234" t="s">
        <v>147</v>
      </c>
      <c r="E121" s="41"/>
      <c r="F121" s="235" t="s">
        <v>199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147</v>
      </c>
      <c r="AU121" s="18" t="s">
        <v>85</v>
      </c>
    </row>
    <row r="122" s="13" customFormat="1">
      <c r="A122" s="13"/>
      <c r="B122" s="223"/>
      <c r="C122" s="224"/>
      <c r="D122" s="218" t="s">
        <v>140</v>
      </c>
      <c r="E122" s="225" t="s">
        <v>19</v>
      </c>
      <c r="F122" s="226" t="s">
        <v>200</v>
      </c>
      <c r="G122" s="224"/>
      <c r="H122" s="227">
        <v>3375</v>
      </c>
      <c r="I122" s="228"/>
      <c r="J122" s="224"/>
      <c r="K122" s="224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140</v>
      </c>
      <c r="AU122" s="233" t="s">
        <v>85</v>
      </c>
      <c r="AV122" s="13" t="s">
        <v>85</v>
      </c>
      <c r="AW122" s="13" t="s">
        <v>37</v>
      </c>
      <c r="AX122" s="13" t="s">
        <v>83</v>
      </c>
      <c r="AY122" s="233" t="s">
        <v>130</v>
      </c>
    </row>
    <row r="123" s="2" customFormat="1" ht="16.5" customHeight="1">
      <c r="A123" s="39"/>
      <c r="B123" s="40"/>
      <c r="C123" s="247" t="s">
        <v>201</v>
      </c>
      <c r="D123" s="247" t="s">
        <v>202</v>
      </c>
      <c r="E123" s="248" t="s">
        <v>203</v>
      </c>
      <c r="F123" s="249" t="s">
        <v>204</v>
      </c>
      <c r="G123" s="250" t="s">
        <v>205</v>
      </c>
      <c r="H123" s="251">
        <v>33.75</v>
      </c>
      <c r="I123" s="252"/>
      <c r="J123" s="253">
        <f>ROUND(I123*H123,2)</f>
        <v>0</v>
      </c>
      <c r="K123" s="249" t="s">
        <v>19</v>
      </c>
      <c r="L123" s="254"/>
      <c r="M123" s="255" t="s">
        <v>19</v>
      </c>
      <c r="N123" s="256" t="s">
        <v>46</v>
      </c>
      <c r="O123" s="85"/>
      <c r="P123" s="214">
        <f>O123*H123</f>
        <v>0</v>
      </c>
      <c r="Q123" s="214">
        <v>0.001</v>
      </c>
      <c r="R123" s="214">
        <f>Q123*H123</f>
        <v>0.033750000000000002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182</v>
      </c>
      <c r="AT123" s="216" t="s">
        <v>202</v>
      </c>
      <c r="AU123" s="216" t="s">
        <v>85</v>
      </c>
      <c r="AY123" s="18" t="s">
        <v>130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83</v>
      </c>
      <c r="BK123" s="217">
        <f>ROUND(I123*H123,2)</f>
        <v>0</v>
      </c>
      <c r="BL123" s="18" t="s">
        <v>136</v>
      </c>
      <c r="BM123" s="216" t="s">
        <v>206</v>
      </c>
    </row>
    <row r="124" s="2" customFormat="1">
      <c r="A124" s="39"/>
      <c r="B124" s="40"/>
      <c r="C124" s="41"/>
      <c r="D124" s="218" t="s">
        <v>138</v>
      </c>
      <c r="E124" s="41"/>
      <c r="F124" s="219" t="s">
        <v>207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138</v>
      </c>
      <c r="AU124" s="18" t="s">
        <v>85</v>
      </c>
    </row>
    <row r="125" s="13" customFormat="1">
      <c r="A125" s="13"/>
      <c r="B125" s="223"/>
      <c r="C125" s="224"/>
      <c r="D125" s="218" t="s">
        <v>140</v>
      </c>
      <c r="E125" s="224"/>
      <c r="F125" s="226" t="s">
        <v>208</v>
      </c>
      <c r="G125" s="224"/>
      <c r="H125" s="227">
        <v>33.75</v>
      </c>
      <c r="I125" s="228"/>
      <c r="J125" s="224"/>
      <c r="K125" s="224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140</v>
      </c>
      <c r="AU125" s="233" t="s">
        <v>85</v>
      </c>
      <c r="AV125" s="13" t="s">
        <v>85</v>
      </c>
      <c r="AW125" s="13" t="s">
        <v>4</v>
      </c>
      <c r="AX125" s="13" t="s">
        <v>83</v>
      </c>
      <c r="AY125" s="233" t="s">
        <v>130</v>
      </c>
    </row>
    <row r="126" s="2" customFormat="1" ht="21.75" customHeight="1">
      <c r="A126" s="39"/>
      <c r="B126" s="40"/>
      <c r="C126" s="205" t="s">
        <v>209</v>
      </c>
      <c r="D126" s="205" t="s">
        <v>132</v>
      </c>
      <c r="E126" s="206" t="s">
        <v>210</v>
      </c>
      <c r="F126" s="207" t="s">
        <v>211</v>
      </c>
      <c r="G126" s="208" t="s">
        <v>144</v>
      </c>
      <c r="H126" s="209">
        <v>2723</v>
      </c>
      <c r="I126" s="210"/>
      <c r="J126" s="211">
        <f>ROUND(I126*H126,2)</f>
        <v>0</v>
      </c>
      <c r="K126" s="207" t="s">
        <v>145</v>
      </c>
      <c r="L126" s="45"/>
      <c r="M126" s="212" t="s">
        <v>19</v>
      </c>
      <c r="N126" s="213" t="s">
        <v>46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136</v>
      </c>
      <c r="AT126" s="216" t="s">
        <v>132</v>
      </c>
      <c r="AU126" s="216" t="s">
        <v>85</v>
      </c>
      <c r="AY126" s="18" t="s">
        <v>130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83</v>
      </c>
      <c r="BK126" s="217">
        <f>ROUND(I126*H126,2)</f>
        <v>0</v>
      </c>
      <c r="BL126" s="18" t="s">
        <v>136</v>
      </c>
      <c r="BM126" s="216" t="s">
        <v>212</v>
      </c>
    </row>
    <row r="127" s="2" customFormat="1">
      <c r="A127" s="39"/>
      <c r="B127" s="40"/>
      <c r="C127" s="41"/>
      <c r="D127" s="234" t="s">
        <v>147</v>
      </c>
      <c r="E127" s="41"/>
      <c r="F127" s="235" t="s">
        <v>213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147</v>
      </c>
      <c r="AU127" s="18" t="s">
        <v>85</v>
      </c>
    </row>
    <row r="128" s="15" customFormat="1">
      <c r="A128" s="15"/>
      <c r="B128" s="257"/>
      <c r="C128" s="258"/>
      <c r="D128" s="218" t="s">
        <v>140</v>
      </c>
      <c r="E128" s="259" t="s">
        <v>19</v>
      </c>
      <c r="F128" s="260" t="s">
        <v>214</v>
      </c>
      <c r="G128" s="258"/>
      <c r="H128" s="259" t="s">
        <v>19</v>
      </c>
      <c r="I128" s="261"/>
      <c r="J128" s="258"/>
      <c r="K128" s="258"/>
      <c r="L128" s="262"/>
      <c r="M128" s="263"/>
      <c r="N128" s="264"/>
      <c r="O128" s="264"/>
      <c r="P128" s="264"/>
      <c r="Q128" s="264"/>
      <c r="R128" s="264"/>
      <c r="S128" s="264"/>
      <c r="T128" s="26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6" t="s">
        <v>140</v>
      </c>
      <c r="AU128" s="266" t="s">
        <v>85</v>
      </c>
      <c r="AV128" s="15" t="s">
        <v>83</v>
      </c>
      <c r="AW128" s="15" t="s">
        <v>37</v>
      </c>
      <c r="AX128" s="15" t="s">
        <v>75</v>
      </c>
      <c r="AY128" s="266" t="s">
        <v>130</v>
      </c>
    </row>
    <row r="129" s="13" customFormat="1">
      <c r="A129" s="13"/>
      <c r="B129" s="223"/>
      <c r="C129" s="224"/>
      <c r="D129" s="218" t="s">
        <v>140</v>
      </c>
      <c r="E129" s="225" t="s">
        <v>19</v>
      </c>
      <c r="F129" s="226" t="s">
        <v>215</v>
      </c>
      <c r="G129" s="224"/>
      <c r="H129" s="227">
        <v>2723</v>
      </c>
      <c r="I129" s="228"/>
      <c r="J129" s="224"/>
      <c r="K129" s="224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140</v>
      </c>
      <c r="AU129" s="233" t="s">
        <v>85</v>
      </c>
      <c r="AV129" s="13" t="s">
        <v>85</v>
      </c>
      <c r="AW129" s="13" t="s">
        <v>37</v>
      </c>
      <c r="AX129" s="13" t="s">
        <v>83</v>
      </c>
      <c r="AY129" s="233" t="s">
        <v>130</v>
      </c>
    </row>
    <row r="130" s="2" customFormat="1" ht="24.15" customHeight="1">
      <c r="A130" s="39"/>
      <c r="B130" s="40"/>
      <c r="C130" s="205" t="s">
        <v>216</v>
      </c>
      <c r="D130" s="205" t="s">
        <v>132</v>
      </c>
      <c r="E130" s="206" t="s">
        <v>217</v>
      </c>
      <c r="F130" s="207" t="s">
        <v>218</v>
      </c>
      <c r="G130" s="208" t="s">
        <v>144</v>
      </c>
      <c r="H130" s="209">
        <v>2130</v>
      </c>
      <c r="I130" s="210"/>
      <c r="J130" s="211">
        <f>ROUND(I130*H130,2)</f>
        <v>0</v>
      </c>
      <c r="K130" s="207" t="s">
        <v>145</v>
      </c>
      <c r="L130" s="45"/>
      <c r="M130" s="212" t="s">
        <v>19</v>
      </c>
      <c r="N130" s="213" t="s">
        <v>46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136</v>
      </c>
      <c r="AT130" s="216" t="s">
        <v>132</v>
      </c>
      <c r="AU130" s="216" t="s">
        <v>85</v>
      </c>
      <c r="AY130" s="18" t="s">
        <v>130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83</v>
      </c>
      <c r="BK130" s="217">
        <f>ROUND(I130*H130,2)</f>
        <v>0</v>
      </c>
      <c r="BL130" s="18" t="s">
        <v>136</v>
      </c>
      <c r="BM130" s="216" t="s">
        <v>219</v>
      </c>
    </row>
    <row r="131" s="2" customFormat="1">
      <c r="A131" s="39"/>
      <c r="B131" s="40"/>
      <c r="C131" s="41"/>
      <c r="D131" s="234" t="s">
        <v>147</v>
      </c>
      <c r="E131" s="41"/>
      <c r="F131" s="235" t="s">
        <v>220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147</v>
      </c>
      <c r="AU131" s="18" t="s">
        <v>85</v>
      </c>
    </row>
    <row r="132" s="15" customFormat="1">
      <c r="A132" s="15"/>
      <c r="B132" s="257"/>
      <c r="C132" s="258"/>
      <c r="D132" s="218" t="s">
        <v>140</v>
      </c>
      <c r="E132" s="259" t="s">
        <v>19</v>
      </c>
      <c r="F132" s="260" t="s">
        <v>221</v>
      </c>
      <c r="G132" s="258"/>
      <c r="H132" s="259" t="s">
        <v>19</v>
      </c>
      <c r="I132" s="261"/>
      <c r="J132" s="258"/>
      <c r="K132" s="258"/>
      <c r="L132" s="262"/>
      <c r="M132" s="263"/>
      <c r="N132" s="264"/>
      <c r="O132" s="264"/>
      <c r="P132" s="264"/>
      <c r="Q132" s="264"/>
      <c r="R132" s="264"/>
      <c r="S132" s="264"/>
      <c r="T132" s="26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6" t="s">
        <v>140</v>
      </c>
      <c r="AU132" s="266" t="s">
        <v>85</v>
      </c>
      <c r="AV132" s="15" t="s">
        <v>83</v>
      </c>
      <c r="AW132" s="15" t="s">
        <v>37</v>
      </c>
      <c r="AX132" s="15" t="s">
        <v>75</v>
      </c>
      <c r="AY132" s="266" t="s">
        <v>130</v>
      </c>
    </row>
    <row r="133" s="13" customFormat="1">
      <c r="A133" s="13"/>
      <c r="B133" s="223"/>
      <c r="C133" s="224"/>
      <c r="D133" s="218" t="s">
        <v>140</v>
      </c>
      <c r="E133" s="225" t="s">
        <v>19</v>
      </c>
      <c r="F133" s="226" t="s">
        <v>222</v>
      </c>
      <c r="G133" s="224"/>
      <c r="H133" s="227">
        <v>2130</v>
      </c>
      <c r="I133" s="228"/>
      <c r="J133" s="224"/>
      <c r="K133" s="224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140</v>
      </c>
      <c r="AU133" s="233" t="s">
        <v>85</v>
      </c>
      <c r="AV133" s="13" t="s">
        <v>85</v>
      </c>
      <c r="AW133" s="13" t="s">
        <v>37</v>
      </c>
      <c r="AX133" s="13" t="s">
        <v>83</v>
      </c>
      <c r="AY133" s="233" t="s">
        <v>130</v>
      </c>
    </row>
    <row r="134" s="2" customFormat="1" ht="24.15" customHeight="1">
      <c r="A134" s="39"/>
      <c r="B134" s="40"/>
      <c r="C134" s="205" t="s">
        <v>223</v>
      </c>
      <c r="D134" s="205" t="s">
        <v>132</v>
      </c>
      <c r="E134" s="206" t="s">
        <v>224</v>
      </c>
      <c r="F134" s="207" t="s">
        <v>225</v>
      </c>
      <c r="G134" s="208" t="s">
        <v>153</v>
      </c>
      <c r="H134" s="209">
        <v>5</v>
      </c>
      <c r="I134" s="210"/>
      <c r="J134" s="211">
        <f>ROUND(I134*H134,2)</f>
        <v>0</v>
      </c>
      <c r="K134" s="207" t="s">
        <v>145</v>
      </c>
      <c r="L134" s="45"/>
      <c r="M134" s="212" t="s">
        <v>19</v>
      </c>
      <c r="N134" s="213" t="s">
        <v>46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136</v>
      </c>
      <c r="AT134" s="216" t="s">
        <v>132</v>
      </c>
      <c r="AU134" s="216" t="s">
        <v>85</v>
      </c>
      <c r="AY134" s="18" t="s">
        <v>130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83</v>
      </c>
      <c r="BK134" s="217">
        <f>ROUND(I134*H134,2)</f>
        <v>0</v>
      </c>
      <c r="BL134" s="18" t="s">
        <v>136</v>
      </c>
      <c r="BM134" s="216" t="s">
        <v>226</v>
      </c>
    </row>
    <row r="135" s="2" customFormat="1">
      <c r="A135" s="39"/>
      <c r="B135" s="40"/>
      <c r="C135" s="41"/>
      <c r="D135" s="234" t="s">
        <v>147</v>
      </c>
      <c r="E135" s="41"/>
      <c r="F135" s="235" t="s">
        <v>227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147</v>
      </c>
      <c r="AU135" s="18" t="s">
        <v>85</v>
      </c>
    </row>
    <row r="136" s="13" customFormat="1">
      <c r="A136" s="13"/>
      <c r="B136" s="223"/>
      <c r="C136" s="224"/>
      <c r="D136" s="218" t="s">
        <v>140</v>
      </c>
      <c r="E136" s="225" t="s">
        <v>19</v>
      </c>
      <c r="F136" s="226" t="s">
        <v>162</v>
      </c>
      <c r="G136" s="224"/>
      <c r="H136" s="227">
        <v>5</v>
      </c>
      <c r="I136" s="228"/>
      <c r="J136" s="224"/>
      <c r="K136" s="224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140</v>
      </c>
      <c r="AU136" s="233" t="s">
        <v>85</v>
      </c>
      <c r="AV136" s="13" t="s">
        <v>85</v>
      </c>
      <c r="AW136" s="13" t="s">
        <v>37</v>
      </c>
      <c r="AX136" s="13" t="s">
        <v>83</v>
      </c>
      <c r="AY136" s="233" t="s">
        <v>130</v>
      </c>
    </row>
    <row r="137" s="2" customFormat="1" ht="16.5" customHeight="1">
      <c r="A137" s="39"/>
      <c r="B137" s="40"/>
      <c r="C137" s="247" t="s">
        <v>8</v>
      </c>
      <c r="D137" s="247" t="s">
        <v>202</v>
      </c>
      <c r="E137" s="248" t="s">
        <v>228</v>
      </c>
      <c r="F137" s="249" t="s">
        <v>229</v>
      </c>
      <c r="G137" s="250" t="s">
        <v>153</v>
      </c>
      <c r="H137" s="251">
        <v>5</v>
      </c>
      <c r="I137" s="252"/>
      <c r="J137" s="253">
        <f>ROUND(I137*H137,2)</f>
        <v>0</v>
      </c>
      <c r="K137" s="249" t="s">
        <v>19</v>
      </c>
      <c r="L137" s="254"/>
      <c r="M137" s="255" t="s">
        <v>19</v>
      </c>
      <c r="N137" s="256" t="s">
        <v>46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182</v>
      </c>
      <c r="AT137" s="216" t="s">
        <v>202</v>
      </c>
      <c r="AU137" s="216" t="s">
        <v>85</v>
      </c>
      <c r="AY137" s="18" t="s">
        <v>130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83</v>
      </c>
      <c r="BK137" s="217">
        <f>ROUND(I137*H137,2)</f>
        <v>0</v>
      </c>
      <c r="BL137" s="18" t="s">
        <v>136</v>
      </c>
      <c r="BM137" s="216" t="s">
        <v>230</v>
      </c>
    </row>
    <row r="138" s="2" customFormat="1">
      <c r="A138" s="39"/>
      <c r="B138" s="40"/>
      <c r="C138" s="41"/>
      <c r="D138" s="218" t="s">
        <v>138</v>
      </c>
      <c r="E138" s="41"/>
      <c r="F138" s="219" t="s">
        <v>231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138</v>
      </c>
      <c r="AU138" s="18" t="s">
        <v>85</v>
      </c>
    </row>
    <row r="139" s="13" customFormat="1">
      <c r="A139" s="13"/>
      <c r="B139" s="223"/>
      <c r="C139" s="224"/>
      <c r="D139" s="218" t="s">
        <v>140</v>
      </c>
      <c r="E139" s="225" t="s">
        <v>19</v>
      </c>
      <c r="F139" s="226" t="s">
        <v>162</v>
      </c>
      <c r="G139" s="224"/>
      <c r="H139" s="227">
        <v>5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140</v>
      </c>
      <c r="AU139" s="233" t="s">
        <v>85</v>
      </c>
      <c r="AV139" s="13" t="s">
        <v>85</v>
      </c>
      <c r="AW139" s="13" t="s">
        <v>37</v>
      </c>
      <c r="AX139" s="13" t="s">
        <v>83</v>
      </c>
      <c r="AY139" s="233" t="s">
        <v>130</v>
      </c>
    </row>
    <row r="140" s="2" customFormat="1" ht="24.15" customHeight="1">
      <c r="A140" s="39"/>
      <c r="B140" s="40"/>
      <c r="C140" s="205" t="s">
        <v>232</v>
      </c>
      <c r="D140" s="205" t="s">
        <v>132</v>
      </c>
      <c r="E140" s="206" t="s">
        <v>233</v>
      </c>
      <c r="F140" s="207" t="s">
        <v>234</v>
      </c>
      <c r="G140" s="208" t="s">
        <v>153</v>
      </c>
      <c r="H140" s="209">
        <v>5</v>
      </c>
      <c r="I140" s="210"/>
      <c r="J140" s="211">
        <f>ROUND(I140*H140,2)</f>
        <v>0</v>
      </c>
      <c r="K140" s="207" t="s">
        <v>145</v>
      </c>
      <c r="L140" s="45"/>
      <c r="M140" s="212" t="s">
        <v>19</v>
      </c>
      <c r="N140" s="213" t="s">
        <v>46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136</v>
      </c>
      <c r="AT140" s="216" t="s">
        <v>132</v>
      </c>
      <c r="AU140" s="216" t="s">
        <v>85</v>
      </c>
      <c r="AY140" s="18" t="s">
        <v>130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83</v>
      </c>
      <c r="BK140" s="217">
        <f>ROUND(I140*H140,2)</f>
        <v>0</v>
      </c>
      <c r="BL140" s="18" t="s">
        <v>136</v>
      </c>
      <c r="BM140" s="216" t="s">
        <v>235</v>
      </c>
    </row>
    <row r="141" s="2" customFormat="1">
      <c r="A141" s="39"/>
      <c r="B141" s="40"/>
      <c r="C141" s="41"/>
      <c r="D141" s="234" t="s">
        <v>147</v>
      </c>
      <c r="E141" s="41"/>
      <c r="F141" s="235" t="s">
        <v>236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147</v>
      </c>
      <c r="AU141" s="18" t="s">
        <v>85</v>
      </c>
    </row>
    <row r="142" s="13" customFormat="1">
      <c r="A142" s="13"/>
      <c r="B142" s="223"/>
      <c r="C142" s="224"/>
      <c r="D142" s="218" t="s">
        <v>140</v>
      </c>
      <c r="E142" s="225" t="s">
        <v>19</v>
      </c>
      <c r="F142" s="226" t="s">
        <v>162</v>
      </c>
      <c r="G142" s="224"/>
      <c r="H142" s="227">
        <v>5</v>
      </c>
      <c r="I142" s="228"/>
      <c r="J142" s="224"/>
      <c r="K142" s="224"/>
      <c r="L142" s="229"/>
      <c r="M142" s="230"/>
      <c r="N142" s="231"/>
      <c r="O142" s="231"/>
      <c r="P142" s="231"/>
      <c r="Q142" s="231"/>
      <c r="R142" s="231"/>
      <c r="S142" s="231"/>
      <c r="T142" s="23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3" t="s">
        <v>140</v>
      </c>
      <c r="AU142" s="233" t="s">
        <v>85</v>
      </c>
      <c r="AV142" s="13" t="s">
        <v>85</v>
      </c>
      <c r="AW142" s="13" t="s">
        <v>37</v>
      </c>
      <c r="AX142" s="13" t="s">
        <v>83</v>
      </c>
      <c r="AY142" s="233" t="s">
        <v>130</v>
      </c>
    </row>
    <row r="143" s="2" customFormat="1" ht="16.5" customHeight="1">
      <c r="A143" s="39"/>
      <c r="B143" s="40"/>
      <c r="C143" s="205" t="s">
        <v>237</v>
      </c>
      <c r="D143" s="205" t="s">
        <v>132</v>
      </c>
      <c r="E143" s="206" t="s">
        <v>238</v>
      </c>
      <c r="F143" s="207" t="s">
        <v>239</v>
      </c>
      <c r="G143" s="208" t="s">
        <v>153</v>
      </c>
      <c r="H143" s="209">
        <v>5</v>
      </c>
      <c r="I143" s="210"/>
      <c r="J143" s="211">
        <f>ROUND(I143*H143,2)</f>
        <v>0</v>
      </c>
      <c r="K143" s="207" t="s">
        <v>145</v>
      </c>
      <c r="L143" s="45"/>
      <c r="M143" s="212" t="s">
        <v>19</v>
      </c>
      <c r="N143" s="213" t="s">
        <v>46</v>
      </c>
      <c r="O143" s="85"/>
      <c r="P143" s="214">
        <f>O143*H143</f>
        <v>0</v>
      </c>
      <c r="Q143" s="214">
        <v>5.8E-05</v>
      </c>
      <c r="R143" s="214">
        <f>Q143*H143</f>
        <v>0.00029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136</v>
      </c>
      <c r="AT143" s="216" t="s">
        <v>132</v>
      </c>
      <c r="AU143" s="216" t="s">
        <v>85</v>
      </c>
      <c r="AY143" s="18" t="s">
        <v>130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83</v>
      </c>
      <c r="BK143" s="217">
        <f>ROUND(I143*H143,2)</f>
        <v>0</v>
      </c>
      <c r="BL143" s="18" t="s">
        <v>136</v>
      </c>
      <c r="BM143" s="216" t="s">
        <v>240</v>
      </c>
    </row>
    <row r="144" s="2" customFormat="1">
      <c r="A144" s="39"/>
      <c r="B144" s="40"/>
      <c r="C144" s="41"/>
      <c r="D144" s="234" t="s">
        <v>147</v>
      </c>
      <c r="E144" s="41"/>
      <c r="F144" s="235" t="s">
        <v>241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147</v>
      </c>
      <c r="AU144" s="18" t="s">
        <v>85</v>
      </c>
    </row>
    <row r="145" s="13" customFormat="1">
      <c r="A145" s="13"/>
      <c r="B145" s="223"/>
      <c r="C145" s="224"/>
      <c r="D145" s="218" t="s">
        <v>140</v>
      </c>
      <c r="E145" s="225" t="s">
        <v>19</v>
      </c>
      <c r="F145" s="226" t="s">
        <v>162</v>
      </c>
      <c r="G145" s="224"/>
      <c r="H145" s="227">
        <v>5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140</v>
      </c>
      <c r="AU145" s="233" t="s">
        <v>85</v>
      </c>
      <c r="AV145" s="13" t="s">
        <v>85</v>
      </c>
      <c r="AW145" s="13" t="s">
        <v>37</v>
      </c>
      <c r="AX145" s="13" t="s">
        <v>83</v>
      </c>
      <c r="AY145" s="233" t="s">
        <v>130</v>
      </c>
    </row>
    <row r="146" s="2" customFormat="1" ht="21.75" customHeight="1">
      <c r="A146" s="39"/>
      <c r="B146" s="40"/>
      <c r="C146" s="205" t="s">
        <v>242</v>
      </c>
      <c r="D146" s="205" t="s">
        <v>132</v>
      </c>
      <c r="E146" s="206" t="s">
        <v>243</v>
      </c>
      <c r="F146" s="207" t="s">
        <v>244</v>
      </c>
      <c r="G146" s="208" t="s">
        <v>153</v>
      </c>
      <c r="H146" s="209">
        <v>5</v>
      </c>
      <c r="I146" s="210"/>
      <c r="J146" s="211">
        <f>ROUND(I146*H146,2)</f>
        <v>0</v>
      </c>
      <c r="K146" s="207" t="s">
        <v>145</v>
      </c>
      <c r="L146" s="45"/>
      <c r="M146" s="212" t="s">
        <v>19</v>
      </c>
      <c r="N146" s="213" t="s">
        <v>46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136</v>
      </c>
      <c r="AT146" s="216" t="s">
        <v>132</v>
      </c>
      <c r="AU146" s="216" t="s">
        <v>85</v>
      </c>
      <c r="AY146" s="18" t="s">
        <v>130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83</v>
      </c>
      <c r="BK146" s="217">
        <f>ROUND(I146*H146,2)</f>
        <v>0</v>
      </c>
      <c r="BL146" s="18" t="s">
        <v>136</v>
      </c>
      <c r="BM146" s="216" t="s">
        <v>245</v>
      </c>
    </row>
    <row r="147" s="2" customFormat="1">
      <c r="A147" s="39"/>
      <c r="B147" s="40"/>
      <c r="C147" s="41"/>
      <c r="D147" s="234" t="s">
        <v>147</v>
      </c>
      <c r="E147" s="41"/>
      <c r="F147" s="235" t="s">
        <v>246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147</v>
      </c>
      <c r="AU147" s="18" t="s">
        <v>85</v>
      </c>
    </row>
    <row r="148" s="13" customFormat="1">
      <c r="A148" s="13"/>
      <c r="B148" s="223"/>
      <c r="C148" s="224"/>
      <c r="D148" s="218" t="s">
        <v>140</v>
      </c>
      <c r="E148" s="225" t="s">
        <v>19</v>
      </c>
      <c r="F148" s="226" t="s">
        <v>162</v>
      </c>
      <c r="G148" s="224"/>
      <c r="H148" s="227">
        <v>5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140</v>
      </c>
      <c r="AU148" s="233" t="s">
        <v>85</v>
      </c>
      <c r="AV148" s="13" t="s">
        <v>85</v>
      </c>
      <c r="AW148" s="13" t="s">
        <v>37</v>
      </c>
      <c r="AX148" s="13" t="s">
        <v>83</v>
      </c>
      <c r="AY148" s="233" t="s">
        <v>130</v>
      </c>
    </row>
    <row r="149" s="2" customFormat="1" ht="16.5" customHeight="1">
      <c r="A149" s="39"/>
      <c r="B149" s="40"/>
      <c r="C149" s="205" t="s">
        <v>247</v>
      </c>
      <c r="D149" s="205" t="s">
        <v>132</v>
      </c>
      <c r="E149" s="206" t="s">
        <v>248</v>
      </c>
      <c r="F149" s="207" t="s">
        <v>249</v>
      </c>
      <c r="G149" s="208" t="s">
        <v>153</v>
      </c>
      <c r="H149" s="209">
        <v>5</v>
      </c>
      <c r="I149" s="210"/>
      <c r="J149" s="211">
        <f>ROUND(I149*H149,2)</f>
        <v>0</v>
      </c>
      <c r="K149" s="207" t="s">
        <v>19</v>
      </c>
      <c r="L149" s="45"/>
      <c r="M149" s="212" t="s">
        <v>19</v>
      </c>
      <c r="N149" s="213" t="s">
        <v>46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136</v>
      </c>
      <c r="AT149" s="216" t="s">
        <v>132</v>
      </c>
      <c r="AU149" s="216" t="s">
        <v>85</v>
      </c>
      <c r="AY149" s="18" t="s">
        <v>130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83</v>
      </c>
      <c r="BK149" s="217">
        <f>ROUND(I149*H149,2)</f>
        <v>0</v>
      </c>
      <c r="BL149" s="18" t="s">
        <v>136</v>
      </c>
      <c r="BM149" s="216" t="s">
        <v>250</v>
      </c>
    </row>
    <row r="150" s="12" customFormat="1" ht="22.8" customHeight="1">
      <c r="A150" s="12"/>
      <c r="B150" s="189"/>
      <c r="C150" s="190"/>
      <c r="D150" s="191" t="s">
        <v>74</v>
      </c>
      <c r="E150" s="203" t="s">
        <v>251</v>
      </c>
      <c r="F150" s="203" t="s">
        <v>252</v>
      </c>
      <c r="G150" s="190"/>
      <c r="H150" s="190"/>
      <c r="I150" s="193"/>
      <c r="J150" s="204">
        <f>BK150</f>
        <v>0</v>
      </c>
      <c r="K150" s="190"/>
      <c r="L150" s="195"/>
      <c r="M150" s="196"/>
      <c r="N150" s="197"/>
      <c r="O150" s="197"/>
      <c r="P150" s="198">
        <f>SUM(P151:P171)</f>
        <v>0</v>
      </c>
      <c r="Q150" s="197"/>
      <c r="R150" s="198">
        <f>SUM(R151:R171)</f>
        <v>0</v>
      </c>
      <c r="S150" s="197"/>
      <c r="T150" s="199">
        <f>SUM(T151:T171)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0" t="s">
        <v>83</v>
      </c>
      <c r="AT150" s="201" t="s">
        <v>74</v>
      </c>
      <c r="AU150" s="201" t="s">
        <v>83</v>
      </c>
      <c r="AY150" s="200" t="s">
        <v>130</v>
      </c>
      <c r="BK150" s="202">
        <f>SUM(BK151:BK171)</f>
        <v>0</v>
      </c>
    </row>
    <row r="151" s="2" customFormat="1" ht="37.8" customHeight="1">
      <c r="A151" s="39"/>
      <c r="B151" s="40"/>
      <c r="C151" s="205" t="s">
        <v>253</v>
      </c>
      <c r="D151" s="205" t="s">
        <v>132</v>
      </c>
      <c r="E151" s="206" t="s">
        <v>254</v>
      </c>
      <c r="F151" s="207" t="s">
        <v>255</v>
      </c>
      <c r="G151" s="208" t="s">
        <v>158</v>
      </c>
      <c r="H151" s="209">
        <v>1489.3</v>
      </c>
      <c r="I151" s="210"/>
      <c r="J151" s="211">
        <f>ROUND(I151*H151,2)</f>
        <v>0</v>
      </c>
      <c r="K151" s="207" t="s">
        <v>145</v>
      </c>
      <c r="L151" s="45"/>
      <c r="M151" s="212" t="s">
        <v>19</v>
      </c>
      <c r="N151" s="213" t="s">
        <v>46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136</v>
      </c>
      <c r="AT151" s="216" t="s">
        <v>132</v>
      </c>
      <c r="AU151" s="216" t="s">
        <v>85</v>
      </c>
      <c r="AY151" s="18" t="s">
        <v>130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83</v>
      </c>
      <c r="BK151" s="217">
        <f>ROUND(I151*H151,2)</f>
        <v>0</v>
      </c>
      <c r="BL151" s="18" t="s">
        <v>136</v>
      </c>
      <c r="BM151" s="216" t="s">
        <v>256</v>
      </c>
    </row>
    <row r="152" s="2" customFormat="1">
      <c r="A152" s="39"/>
      <c r="B152" s="40"/>
      <c r="C152" s="41"/>
      <c r="D152" s="234" t="s">
        <v>147</v>
      </c>
      <c r="E152" s="41"/>
      <c r="F152" s="235" t="s">
        <v>257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147</v>
      </c>
      <c r="AU152" s="18" t="s">
        <v>85</v>
      </c>
    </row>
    <row r="153" s="13" customFormat="1">
      <c r="A153" s="13"/>
      <c r="B153" s="223"/>
      <c r="C153" s="224"/>
      <c r="D153" s="218" t="s">
        <v>140</v>
      </c>
      <c r="E153" s="225" t="s">
        <v>19</v>
      </c>
      <c r="F153" s="226" t="s">
        <v>258</v>
      </c>
      <c r="G153" s="224"/>
      <c r="H153" s="227">
        <v>1489.3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140</v>
      </c>
      <c r="AU153" s="233" t="s">
        <v>85</v>
      </c>
      <c r="AV153" s="13" t="s">
        <v>85</v>
      </c>
      <c r="AW153" s="13" t="s">
        <v>37</v>
      </c>
      <c r="AX153" s="13" t="s">
        <v>83</v>
      </c>
      <c r="AY153" s="233" t="s">
        <v>130</v>
      </c>
    </row>
    <row r="154" s="2" customFormat="1" ht="37.8" customHeight="1">
      <c r="A154" s="39"/>
      <c r="B154" s="40"/>
      <c r="C154" s="205" t="s">
        <v>7</v>
      </c>
      <c r="D154" s="205" t="s">
        <v>132</v>
      </c>
      <c r="E154" s="206" t="s">
        <v>259</v>
      </c>
      <c r="F154" s="207" t="s">
        <v>260</v>
      </c>
      <c r="G154" s="208" t="s">
        <v>158</v>
      </c>
      <c r="H154" s="209">
        <v>14893</v>
      </c>
      <c r="I154" s="210"/>
      <c r="J154" s="211">
        <f>ROUND(I154*H154,2)</f>
        <v>0</v>
      </c>
      <c r="K154" s="207" t="s">
        <v>145</v>
      </c>
      <c r="L154" s="45"/>
      <c r="M154" s="212" t="s">
        <v>19</v>
      </c>
      <c r="N154" s="213" t="s">
        <v>46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136</v>
      </c>
      <c r="AT154" s="216" t="s">
        <v>132</v>
      </c>
      <c r="AU154" s="216" t="s">
        <v>85</v>
      </c>
      <c r="AY154" s="18" t="s">
        <v>130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83</v>
      </c>
      <c r="BK154" s="217">
        <f>ROUND(I154*H154,2)</f>
        <v>0</v>
      </c>
      <c r="BL154" s="18" t="s">
        <v>136</v>
      </c>
      <c r="BM154" s="216" t="s">
        <v>261</v>
      </c>
    </row>
    <row r="155" s="2" customFormat="1">
      <c r="A155" s="39"/>
      <c r="B155" s="40"/>
      <c r="C155" s="41"/>
      <c r="D155" s="234" t="s">
        <v>147</v>
      </c>
      <c r="E155" s="41"/>
      <c r="F155" s="235" t="s">
        <v>262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147</v>
      </c>
      <c r="AU155" s="18" t="s">
        <v>85</v>
      </c>
    </row>
    <row r="156" s="13" customFormat="1">
      <c r="A156" s="13"/>
      <c r="B156" s="223"/>
      <c r="C156" s="224"/>
      <c r="D156" s="218" t="s">
        <v>140</v>
      </c>
      <c r="E156" s="225" t="s">
        <v>19</v>
      </c>
      <c r="F156" s="226" t="s">
        <v>263</v>
      </c>
      <c r="G156" s="224"/>
      <c r="H156" s="227">
        <v>14893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140</v>
      </c>
      <c r="AU156" s="233" t="s">
        <v>85</v>
      </c>
      <c r="AV156" s="13" t="s">
        <v>85</v>
      </c>
      <c r="AW156" s="13" t="s">
        <v>37</v>
      </c>
      <c r="AX156" s="13" t="s">
        <v>83</v>
      </c>
      <c r="AY156" s="233" t="s">
        <v>130</v>
      </c>
    </row>
    <row r="157" s="2" customFormat="1" ht="24.15" customHeight="1">
      <c r="A157" s="39"/>
      <c r="B157" s="40"/>
      <c r="C157" s="205" t="s">
        <v>264</v>
      </c>
      <c r="D157" s="205" t="s">
        <v>132</v>
      </c>
      <c r="E157" s="206" t="s">
        <v>265</v>
      </c>
      <c r="F157" s="207" t="s">
        <v>266</v>
      </c>
      <c r="G157" s="208" t="s">
        <v>158</v>
      </c>
      <c r="H157" s="209">
        <v>1888</v>
      </c>
      <c r="I157" s="210"/>
      <c r="J157" s="211">
        <f>ROUND(I157*H157,2)</f>
        <v>0</v>
      </c>
      <c r="K157" s="207" t="s">
        <v>145</v>
      </c>
      <c r="L157" s="45"/>
      <c r="M157" s="212" t="s">
        <v>19</v>
      </c>
      <c r="N157" s="213" t="s">
        <v>46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136</v>
      </c>
      <c r="AT157" s="216" t="s">
        <v>132</v>
      </c>
      <c r="AU157" s="216" t="s">
        <v>85</v>
      </c>
      <c r="AY157" s="18" t="s">
        <v>130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83</v>
      </c>
      <c r="BK157" s="217">
        <f>ROUND(I157*H157,2)</f>
        <v>0</v>
      </c>
      <c r="BL157" s="18" t="s">
        <v>136</v>
      </c>
      <c r="BM157" s="216" t="s">
        <v>267</v>
      </c>
    </row>
    <row r="158" s="2" customFormat="1">
      <c r="A158" s="39"/>
      <c r="B158" s="40"/>
      <c r="C158" s="41"/>
      <c r="D158" s="234" t="s">
        <v>147</v>
      </c>
      <c r="E158" s="41"/>
      <c r="F158" s="235" t="s">
        <v>268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147</v>
      </c>
      <c r="AU158" s="18" t="s">
        <v>85</v>
      </c>
    </row>
    <row r="159" s="13" customFormat="1">
      <c r="A159" s="13"/>
      <c r="B159" s="223"/>
      <c r="C159" s="224"/>
      <c r="D159" s="218" t="s">
        <v>140</v>
      </c>
      <c r="E159" s="225" t="s">
        <v>19</v>
      </c>
      <c r="F159" s="226" t="s">
        <v>269</v>
      </c>
      <c r="G159" s="224"/>
      <c r="H159" s="227">
        <v>1888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140</v>
      </c>
      <c r="AU159" s="233" t="s">
        <v>85</v>
      </c>
      <c r="AV159" s="13" t="s">
        <v>85</v>
      </c>
      <c r="AW159" s="13" t="s">
        <v>37</v>
      </c>
      <c r="AX159" s="13" t="s">
        <v>83</v>
      </c>
      <c r="AY159" s="233" t="s">
        <v>130</v>
      </c>
    </row>
    <row r="160" s="2" customFormat="1" ht="24.15" customHeight="1">
      <c r="A160" s="39"/>
      <c r="B160" s="40"/>
      <c r="C160" s="205" t="s">
        <v>270</v>
      </c>
      <c r="D160" s="205" t="s">
        <v>132</v>
      </c>
      <c r="E160" s="206" t="s">
        <v>271</v>
      </c>
      <c r="F160" s="207" t="s">
        <v>272</v>
      </c>
      <c r="G160" s="208" t="s">
        <v>273</v>
      </c>
      <c r="H160" s="209">
        <v>2680.7399999999998</v>
      </c>
      <c r="I160" s="210"/>
      <c r="J160" s="211">
        <f>ROUND(I160*H160,2)</f>
        <v>0</v>
      </c>
      <c r="K160" s="207" t="s">
        <v>145</v>
      </c>
      <c r="L160" s="45"/>
      <c r="M160" s="212" t="s">
        <v>19</v>
      </c>
      <c r="N160" s="213" t="s">
        <v>46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136</v>
      </c>
      <c r="AT160" s="216" t="s">
        <v>132</v>
      </c>
      <c r="AU160" s="216" t="s">
        <v>85</v>
      </c>
      <c r="AY160" s="18" t="s">
        <v>130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83</v>
      </c>
      <c r="BK160" s="217">
        <f>ROUND(I160*H160,2)</f>
        <v>0</v>
      </c>
      <c r="BL160" s="18" t="s">
        <v>136</v>
      </c>
      <c r="BM160" s="216" t="s">
        <v>274</v>
      </c>
    </row>
    <row r="161" s="2" customFormat="1">
      <c r="A161" s="39"/>
      <c r="B161" s="40"/>
      <c r="C161" s="41"/>
      <c r="D161" s="234" t="s">
        <v>147</v>
      </c>
      <c r="E161" s="41"/>
      <c r="F161" s="235" t="s">
        <v>275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147</v>
      </c>
      <c r="AU161" s="18" t="s">
        <v>85</v>
      </c>
    </row>
    <row r="162" s="13" customFormat="1">
      <c r="A162" s="13"/>
      <c r="B162" s="223"/>
      <c r="C162" s="224"/>
      <c r="D162" s="218" t="s">
        <v>140</v>
      </c>
      <c r="E162" s="225" t="s">
        <v>19</v>
      </c>
      <c r="F162" s="226" t="s">
        <v>276</v>
      </c>
      <c r="G162" s="224"/>
      <c r="H162" s="227">
        <v>2680.7399999999998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140</v>
      </c>
      <c r="AU162" s="233" t="s">
        <v>85</v>
      </c>
      <c r="AV162" s="13" t="s">
        <v>85</v>
      </c>
      <c r="AW162" s="13" t="s">
        <v>37</v>
      </c>
      <c r="AX162" s="13" t="s">
        <v>83</v>
      </c>
      <c r="AY162" s="233" t="s">
        <v>130</v>
      </c>
    </row>
    <row r="163" s="2" customFormat="1" ht="37.8" customHeight="1">
      <c r="A163" s="39"/>
      <c r="B163" s="40"/>
      <c r="C163" s="205" t="s">
        <v>277</v>
      </c>
      <c r="D163" s="205" t="s">
        <v>132</v>
      </c>
      <c r="E163" s="206" t="s">
        <v>278</v>
      </c>
      <c r="F163" s="207" t="s">
        <v>279</v>
      </c>
      <c r="G163" s="208" t="s">
        <v>158</v>
      </c>
      <c r="H163" s="209">
        <v>398.69999999999999</v>
      </c>
      <c r="I163" s="210"/>
      <c r="J163" s="211">
        <f>ROUND(I163*H163,2)</f>
        <v>0</v>
      </c>
      <c r="K163" s="207" t="s">
        <v>145</v>
      </c>
      <c r="L163" s="45"/>
      <c r="M163" s="212" t="s">
        <v>19</v>
      </c>
      <c r="N163" s="213" t="s">
        <v>46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136</v>
      </c>
      <c r="AT163" s="216" t="s">
        <v>132</v>
      </c>
      <c r="AU163" s="216" t="s">
        <v>85</v>
      </c>
      <c r="AY163" s="18" t="s">
        <v>130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83</v>
      </c>
      <c r="BK163" s="217">
        <f>ROUND(I163*H163,2)</f>
        <v>0</v>
      </c>
      <c r="BL163" s="18" t="s">
        <v>136</v>
      </c>
      <c r="BM163" s="216" t="s">
        <v>280</v>
      </c>
    </row>
    <row r="164" s="2" customFormat="1">
      <c r="A164" s="39"/>
      <c r="B164" s="40"/>
      <c r="C164" s="41"/>
      <c r="D164" s="234" t="s">
        <v>147</v>
      </c>
      <c r="E164" s="41"/>
      <c r="F164" s="235" t="s">
        <v>281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147</v>
      </c>
      <c r="AU164" s="18" t="s">
        <v>85</v>
      </c>
    </row>
    <row r="165" s="13" customFormat="1">
      <c r="A165" s="13"/>
      <c r="B165" s="223"/>
      <c r="C165" s="224"/>
      <c r="D165" s="218" t="s">
        <v>140</v>
      </c>
      <c r="E165" s="225" t="s">
        <v>19</v>
      </c>
      <c r="F165" s="226" t="s">
        <v>282</v>
      </c>
      <c r="G165" s="224"/>
      <c r="H165" s="227">
        <v>398.69999999999999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3" t="s">
        <v>140</v>
      </c>
      <c r="AU165" s="233" t="s">
        <v>85</v>
      </c>
      <c r="AV165" s="13" t="s">
        <v>85</v>
      </c>
      <c r="AW165" s="13" t="s">
        <v>37</v>
      </c>
      <c r="AX165" s="13" t="s">
        <v>83</v>
      </c>
      <c r="AY165" s="233" t="s">
        <v>130</v>
      </c>
    </row>
    <row r="166" s="2" customFormat="1" ht="37.8" customHeight="1">
      <c r="A166" s="39"/>
      <c r="B166" s="40"/>
      <c r="C166" s="205" t="s">
        <v>283</v>
      </c>
      <c r="D166" s="205" t="s">
        <v>132</v>
      </c>
      <c r="E166" s="206" t="s">
        <v>284</v>
      </c>
      <c r="F166" s="207" t="s">
        <v>285</v>
      </c>
      <c r="G166" s="208" t="s">
        <v>158</v>
      </c>
      <c r="H166" s="209">
        <v>3987</v>
      </c>
      <c r="I166" s="210"/>
      <c r="J166" s="211">
        <f>ROUND(I166*H166,2)</f>
        <v>0</v>
      </c>
      <c r="K166" s="207" t="s">
        <v>145</v>
      </c>
      <c r="L166" s="45"/>
      <c r="M166" s="212" t="s">
        <v>19</v>
      </c>
      <c r="N166" s="213" t="s">
        <v>46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136</v>
      </c>
      <c r="AT166" s="216" t="s">
        <v>132</v>
      </c>
      <c r="AU166" s="216" t="s">
        <v>85</v>
      </c>
      <c r="AY166" s="18" t="s">
        <v>130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83</v>
      </c>
      <c r="BK166" s="217">
        <f>ROUND(I166*H166,2)</f>
        <v>0</v>
      </c>
      <c r="BL166" s="18" t="s">
        <v>136</v>
      </c>
      <c r="BM166" s="216" t="s">
        <v>286</v>
      </c>
    </row>
    <row r="167" s="2" customFormat="1">
      <c r="A167" s="39"/>
      <c r="B167" s="40"/>
      <c r="C167" s="41"/>
      <c r="D167" s="234" t="s">
        <v>147</v>
      </c>
      <c r="E167" s="41"/>
      <c r="F167" s="235" t="s">
        <v>287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147</v>
      </c>
      <c r="AU167" s="18" t="s">
        <v>85</v>
      </c>
    </row>
    <row r="168" s="13" customFormat="1">
      <c r="A168" s="13"/>
      <c r="B168" s="223"/>
      <c r="C168" s="224"/>
      <c r="D168" s="218" t="s">
        <v>140</v>
      </c>
      <c r="E168" s="225" t="s">
        <v>19</v>
      </c>
      <c r="F168" s="226" t="s">
        <v>288</v>
      </c>
      <c r="G168" s="224"/>
      <c r="H168" s="227">
        <v>3987</v>
      </c>
      <c r="I168" s="228"/>
      <c r="J168" s="224"/>
      <c r="K168" s="224"/>
      <c r="L168" s="229"/>
      <c r="M168" s="230"/>
      <c r="N168" s="231"/>
      <c r="O168" s="231"/>
      <c r="P168" s="231"/>
      <c r="Q168" s="231"/>
      <c r="R168" s="231"/>
      <c r="S168" s="231"/>
      <c r="T168" s="23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140</v>
      </c>
      <c r="AU168" s="233" t="s">
        <v>85</v>
      </c>
      <c r="AV168" s="13" t="s">
        <v>85</v>
      </c>
      <c r="AW168" s="13" t="s">
        <v>37</v>
      </c>
      <c r="AX168" s="13" t="s">
        <v>83</v>
      </c>
      <c r="AY168" s="233" t="s">
        <v>130</v>
      </c>
    </row>
    <row r="169" s="2" customFormat="1" ht="24.15" customHeight="1">
      <c r="A169" s="39"/>
      <c r="B169" s="40"/>
      <c r="C169" s="205" t="s">
        <v>289</v>
      </c>
      <c r="D169" s="205" t="s">
        <v>132</v>
      </c>
      <c r="E169" s="206" t="s">
        <v>290</v>
      </c>
      <c r="F169" s="207" t="s">
        <v>291</v>
      </c>
      <c r="G169" s="208" t="s">
        <v>273</v>
      </c>
      <c r="H169" s="209">
        <v>877.13999999999999</v>
      </c>
      <c r="I169" s="210"/>
      <c r="J169" s="211">
        <f>ROUND(I169*H169,2)</f>
        <v>0</v>
      </c>
      <c r="K169" s="207" t="s">
        <v>145</v>
      </c>
      <c r="L169" s="45"/>
      <c r="M169" s="212" t="s">
        <v>19</v>
      </c>
      <c r="N169" s="213" t="s">
        <v>46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136</v>
      </c>
      <c r="AT169" s="216" t="s">
        <v>132</v>
      </c>
      <c r="AU169" s="216" t="s">
        <v>85</v>
      </c>
      <c r="AY169" s="18" t="s">
        <v>130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83</v>
      </c>
      <c r="BK169" s="217">
        <f>ROUND(I169*H169,2)</f>
        <v>0</v>
      </c>
      <c r="BL169" s="18" t="s">
        <v>136</v>
      </c>
      <c r="BM169" s="216" t="s">
        <v>292</v>
      </c>
    </row>
    <row r="170" s="2" customFormat="1">
      <c r="A170" s="39"/>
      <c r="B170" s="40"/>
      <c r="C170" s="41"/>
      <c r="D170" s="234" t="s">
        <v>147</v>
      </c>
      <c r="E170" s="41"/>
      <c r="F170" s="235" t="s">
        <v>293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147</v>
      </c>
      <c r="AU170" s="18" t="s">
        <v>85</v>
      </c>
    </row>
    <row r="171" s="13" customFormat="1">
      <c r="A171" s="13"/>
      <c r="B171" s="223"/>
      <c r="C171" s="224"/>
      <c r="D171" s="218" t="s">
        <v>140</v>
      </c>
      <c r="E171" s="225" t="s">
        <v>19</v>
      </c>
      <c r="F171" s="226" t="s">
        <v>294</v>
      </c>
      <c r="G171" s="224"/>
      <c r="H171" s="227">
        <v>877.13999999999999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140</v>
      </c>
      <c r="AU171" s="233" t="s">
        <v>85</v>
      </c>
      <c r="AV171" s="13" t="s">
        <v>85</v>
      </c>
      <c r="AW171" s="13" t="s">
        <v>37</v>
      </c>
      <c r="AX171" s="13" t="s">
        <v>83</v>
      </c>
      <c r="AY171" s="233" t="s">
        <v>130</v>
      </c>
    </row>
    <row r="172" s="12" customFormat="1" ht="22.8" customHeight="1">
      <c r="A172" s="12"/>
      <c r="B172" s="189"/>
      <c r="C172" s="190"/>
      <c r="D172" s="191" t="s">
        <v>74</v>
      </c>
      <c r="E172" s="203" t="s">
        <v>85</v>
      </c>
      <c r="F172" s="203" t="s">
        <v>295</v>
      </c>
      <c r="G172" s="190"/>
      <c r="H172" s="190"/>
      <c r="I172" s="193"/>
      <c r="J172" s="204">
        <f>BK172</f>
        <v>0</v>
      </c>
      <c r="K172" s="190"/>
      <c r="L172" s="195"/>
      <c r="M172" s="196"/>
      <c r="N172" s="197"/>
      <c r="O172" s="197"/>
      <c r="P172" s="198">
        <f>SUM(P173:P175)</f>
        <v>0</v>
      </c>
      <c r="Q172" s="197"/>
      <c r="R172" s="198">
        <f>SUM(R173:R175)</f>
        <v>9.3312000000000008</v>
      </c>
      <c r="S172" s="197"/>
      <c r="T172" s="199">
        <f>SUM(T173:T175)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0" t="s">
        <v>83</v>
      </c>
      <c r="AT172" s="201" t="s">
        <v>74</v>
      </c>
      <c r="AU172" s="201" t="s">
        <v>83</v>
      </c>
      <c r="AY172" s="200" t="s">
        <v>130</v>
      </c>
      <c r="BK172" s="202">
        <f>SUM(BK173:BK175)</f>
        <v>0</v>
      </c>
    </row>
    <row r="173" s="2" customFormat="1" ht="21.75" customHeight="1">
      <c r="A173" s="39"/>
      <c r="B173" s="40"/>
      <c r="C173" s="205" t="s">
        <v>296</v>
      </c>
      <c r="D173" s="205" t="s">
        <v>132</v>
      </c>
      <c r="E173" s="206" t="s">
        <v>297</v>
      </c>
      <c r="F173" s="207" t="s">
        <v>298</v>
      </c>
      <c r="G173" s="208" t="s">
        <v>158</v>
      </c>
      <c r="H173" s="209">
        <v>4.3200000000000003</v>
      </c>
      <c r="I173" s="210"/>
      <c r="J173" s="211">
        <f>ROUND(I173*H173,2)</f>
        <v>0</v>
      </c>
      <c r="K173" s="207" t="s">
        <v>145</v>
      </c>
      <c r="L173" s="45"/>
      <c r="M173" s="212" t="s">
        <v>19</v>
      </c>
      <c r="N173" s="213" t="s">
        <v>46</v>
      </c>
      <c r="O173" s="85"/>
      <c r="P173" s="214">
        <f>O173*H173</f>
        <v>0</v>
      </c>
      <c r="Q173" s="214">
        <v>2.1600000000000001</v>
      </c>
      <c r="R173" s="214">
        <f>Q173*H173</f>
        <v>9.3312000000000008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136</v>
      </c>
      <c r="AT173" s="216" t="s">
        <v>132</v>
      </c>
      <c r="AU173" s="216" t="s">
        <v>85</v>
      </c>
      <c r="AY173" s="18" t="s">
        <v>130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83</v>
      </c>
      <c r="BK173" s="217">
        <f>ROUND(I173*H173,2)</f>
        <v>0</v>
      </c>
      <c r="BL173" s="18" t="s">
        <v>136</v>
      </c>
      <c r="BM173" s="216" t="s">
        <v>299</v>
      </c>
    </row>
    <row r="174" s="2" customFormat="1">
      <c r="A174" s="39"/>
      <c r="B174" s="40"/>
      <c r="C174" s="41"/>
      <c r="D174" s="234" t="s">
        <v>147</v>
      </c>
      <c r="E174" s="41"/>
      <c r="F174" s="235" t="s">
        <v>300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147</v>
      </c>
      <c r="AU174" s="18" t="s">
        <v>85</v>
      </c>
    </row>
    <row r="175" s="13" customFormat="1">
      <c r="A175" s="13"/>
      <c r="B175" s="223"/>
      <c r="C175" s="224"/>
      <c r="D175" s="218" t="s">
        <v>140</v>
      </c>
      <c r="E175" s="225" t="s">
        <v>19</v>
      </c>
      <c r="F175" s="226" t="s">
        <v>301</v>
      </c>
      <c r="G175" s="224"/>
      <c r="H175" s="227">
        <v>4.3200000000000003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140</v>
      </c>
      <c r="AU175" s="233" t="s">
        <v>85</v>
      </c>
      <c r="AV175" s="13" t="s">
        <v>85</v>
      </c>
      <c r="AW175" s="13" t="s">
        <v>37</v>
      </c>
      <c r="AX175" s="13" t="s">
        <v>83</v>
      </c>
      <c r="AY175" s="233" t="s">
        <v>130</v>
      </c>
    </row>
    <row r="176" s="12" customFormat="1" ht="22.8" customHeight="1">
      <c r="A176" s="12"/>
      <c r="B176" s="189"/>
      <c r="C176" s="190"/>
      <c r="D176" s="191" t="s">
        <v>74</v>
      </c>
      <c r="E176" s="203" t="s">
        <v>150</v>
      </c>
      <c r="F176" s="203" t="s">
        <v>302</v>
      </c>
      <c r="G176" s="190"/>
      <c r="H176" s="190"/>
      <c r="I176" s="193"/>
      <c r="J176" s="204">
        <f>BK176</f>
        <v>0</v>
      </c>
      <c r="K176" s="190"/>
      <c r="L176" s="195"/>
      <c r="M176" s="196"/>
      <c r="N176" s="197"/>
      <c r="O176" s="197"/>
      <c r="P176" s="198">
        <f>SUM(P177:P185)</f>
        <v>0</v>
      </c>
      <c r="Q176" s="197"/>
      <c r="R176" s="198">
        <f>SUM(R177:R185)</f>
        <v>6.9544799999999993</v>
      </c>
      <c r="S176" s="197"/>
      <c r="T176" s="199">
        <f>SUM(T177:T185)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0" t="s">
        <v>83</v>
      </c>
      <c r="AT176" s="201" t="s">
        <v>74</v>
      </c>
      <c r="AU176" s="201" t="s">
        <v>83</v>
      </c>
      <c r="AY176" s="200" t="s">
        <v>130</v>
      </c>
      <c r="BK176" s="202">
        <f>SUM(BK177:BK185)</f>
        <v>0</v>
      </c>
    </row>
    <row r="177" s="2" customFormat="1" ht="24.15" customHeight="1">
      <c r="A177" s="39"/>
      <c r="B177" s="40"/>
      <c r="C177" s="205" t="s">
        <v>303</v>
      </c>
      <c r="D177" s="205" t="s">
        <v>132</v>
      </c>
      <c r="E177" s="206" t="s">
        <v>304</v>
      </c>
      <c r="F177" s="207" t="s">
        <v>305</v>
      </c>
      <c r="G177" s="208" t="s">
        <v>135</v>
      </c>
      <c r="H177" s="209">
        <v>78</v>
      </c>
      <c r="I177" s="210"/>
      <c r="J177" s="211">
        <f>ROUND(I177*H177,2)</f>
        <v>0</v>
      </c>
      <c r="K177" s="207" t="s">
        <v>19</v>
      </c>
      <c r="L177" s="45"/>
      <c r="M177" s="212" t="s">
        <v>19</v>
      </c>
      <c r="N177" s="213" t="s">
        <v>46</v>
      </c>
      <c r="O177" s="85"/>
      <c r="P177" s="214">
        <f>O177*H177</f>
        <v>0</v>
      </c>
      <c r="Q177" s="214">
        <v>0.067019999999999996</v>
      </c>
      <c r="R177" s="214">
        <f>Q177*H177</f>
        <v>5.2275599999999995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136</v>
      </c>
      <c r="AT177" s="216" t="s">
        <v>132</v>
      </c>
      <c r="AU177" s="216" t="s">
        <v>85</v>
      </c>
      <c r="AY177" s="18" t="s">
        <v>130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83</v>
      </c>
      <c r="BK177" s="217">
        <f>ROUND(I177*H177,2)</f>
        <v>0</v>
      </c>
      <c r="BL177" s="18" t="s">
        <v>136</v>
      </c>
      <c r="BM177" s="216" t="s">
        <v>306</v>
      </c>
    </row>
    <row r="178" s="15" customFormat="1">
      <c r="A178" s="15"/>
      <c r="B178" s="257"/>
      <c r="C178" s="258"/>
      <c r="D178" s="218" t="s">
        <v>140</v>
      </c>
      <c r="E178" s="259" t="s">
        <v>19</v>
      </c>
      <c r="F178" s="260" t="s">
        <v>307</v>
      </c>
      <c r="G178" s="258"/>
      <c r="H178" s="259" t="s">
        <v>19</v>
      </c>
      <c r="I178" s="261"/>
      <c r="J178" s="258"/>
      <c r="K178" s="258"/>
      <c r="L178" s="262"/>
      <c r="M178" s="263"/>
      <c r="N178" s="264"/>
      <c r="O178" s="264"/>
      <c r="P178" s="264"/>
      <c r="Q178" s="264"/>
      <c r="R178" s="264"/>
      <c r="S178" s="264"/>
      <c r="T178" s="26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6" t="s">
        <v>140</v>
      </c>
      <c r="AU178" s="266" t="s">
        <v>85</v>
      </c>
      <c r="AV178" s="15" t="s">
        <v>83</v>
      </c>
      <c r="AW178" s="15" t="s">
        <v>37</v>
      </c>
      <c r="AX178" s="15" t="s">
        <v>75</v>
      </c>
      <c r="AY178" s="266" t="s">
        <v>130</v>
      </c>
    </row>
    <row r="179" s="13" customFormat="1">
      <c r="A179" s="13"/>
      <c r="B179" s="223"/>
      <c r="C179" s="224"/>
      <c r="D179" s="218" t="s">
        <v>140</v>
      </c>
      <c r="E179" s="225" t="s">
        <v>19</v>
      </c>
      <c r="F179" s="226" t="s">
        <v>308</v>
      </c>
      <c r="G179" s="224"/>
      <c r="H179" s="227">
        <v>25.5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3" t="s">
        <v>140</v>
      </c>
      <c r="AU179" s="233" t="s">
        <v>85</v>
      </c>
      <c r="AV179" s="13" t="s">
        <v>85</v>
      </c>
      <c r="AW179" s="13" t="s">
        <v>37</v>
      </c>
      <c r="AX179" s="13" t="s">
        <v>75</v>
      </c>
      <c r="AY179" s="233" t="s">
        <v>130</v>
      </c>
    </row>
    <row r="180" s="13" customFormat="1">
      <c r="A180" s="13"/>
      <c r="B180" s="223"/>
      <c r="C180" s="224"/>
      <c r="D180" s="218" t="s">
        <v>140</v>
      </c>
      <c r="E180" s="225" t="s">
        <v>19</v>
      </c>
      <c r="F180" s="226" t="s">
        <v>309</v>
      </c>
      <c r="G180" s="224"/>
      <c r="H180" s="227">
        <v>34.5</v>
      </c>
      <c r="I180" s="228"/>
      <c r="J180" s="224"/>
      <c r="K180" s="224"/>
      <c r="L180" s="229"/>
      <c r="M180" s="230"/>
      <c r="N180" s="231"/>
      <c r="O180" s="231"/>
      <c r="P180" s="231"/>
      <c r="Q180" s="231"/>
      <c r="R180" s="231"/>
      <c r="S180" s="231"/>
      <c r="T180" s="23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140</v>
      </c>
      <c r="AU180" s="233" t="s">
        <v>85</v>
      </c>
      <c r="AV180" s="13" t="s">
        <v>85</v>
      </c>
      <c r="AW180" s="13" t="s">
        <v>37</v>
      </c>
      <c r="AX180" s="13" t="s">
        <v>75</v>
      </c>
      <c r="AY180" s="233" t="s">
        <v>130</v>
      </c>
    </row>
    <row r="181" s="13" customFormat="1">
      <c r="A181" s="13"/>
      <c r="B181" s="223"/>
      <c r="C181" s="224"/>
      <c r="D181" s="218" t="s">
        <v>140</v>
      </c>
      <c r="E181" s="225" t="s">
        <v>19</v>
      </c>
      <c r="F181" s="226" t="s">
        <v>310</v>
      </c>
      <c r="G181" s="224"/>
      <c r="H181" s="227">
        <v>18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3" t="s">
        <v>140</v>
      </c>
      <c r="AU181" s="233" t="s">
        <v>85</v>
      </c>
      <c r="AV181" s="13" t="s">
        <v>85</v>
      </c>
      <c r="AW181" s="13" t="s">
        <v>37</v>
      </c>
      <c r="AX181" s="13" t="s">
        <v>75</v>
      </c>
      <c r="AY181" s="233" t="s">
        <v>130</v>
      </c>
    </row>
    <row r="182" s="14" customFormat="1">
      <c r="A182" s="14"/>
      <c r="B182" s="236"/>
      <c r="C182" s="237"/>
      <c r="D182" s="218" t="s">
        <v>140</v>
      </c>
      <c r="E182" s="238" t="s">
        <v>19</v>
      </c>
      <c r="F182" s="239" t="s">
        <v>181</v>
      </c>
      <c r="G182" s="237"/>
      <c r="H182" s="240">
        <v>78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140</v>
      </c>
      <c r="AU182" s="246" t="s">
        <v>85</v>
      </c>
      <c r="AV182" s="14" t="s">
        <v>136</v>
      </c>
      <c r="AW182" s="14" t="s">
        <v>37</v>
      </c>
      <c r="AX182" s="14" t="s">
        <v>83</v>
      </c>
      <c r="AY182" s="246" t="s">
        <v>130</v>
      </c>
    </row>
    <row r="183" s="2" customFormat="1" ht="16.5" customHeight="1">
      <c r="A183" s="39"/>
      <c r="B183" s="40"/>
      <c r="C183" s="247" t="s">
        <v>311</v>
      </c>
      <c r="D183" s="247" t="s">
        <v>202</v>
      </c>
      <c r="E183" s="248" t="s">
        <v>312</v>
      </c>
      <c r="F183" s="249" t="s">
        <v>313</v>
      </c>
      <c r="G183" s="250" t="s">
        <v>135</v>
      </c>
      <c r="H183" s="251">
        <v>468</v>
      </c>
      <c r="I183" s="252"/>
      <c r="J183" s="253">
        <f>ROUND(I183*H183,2)</f>
        <v>0</v>
      </c>
      <c r="K183" s="249" t="s">
        <v>145</v>
      </c>
      <c r="L183" s="254"/>
      <c r="M183" s="255" t="s">
        <v>19</v>
      </c>
      <c r="N183" s="256" t="s">
        <v>46</v>
      </c>
      <c r="O183" s="85"/>
      <c r="P183" s="214">
        <f>O183*H183</f>
        <v>0</v>
      </c>
      <c r="Q183" s="214">
        <v>0.0036900000000000001</v>
      </c>
      <c r="R183" s="214">
        <f>Q183*H183</f>
        <v>1.72692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182</v>
      </c>
      <c r="AT183" s="216" t="s">
        <v>202</v>
      </c>
      <c r="AU183" s="216" t="s">
        <v>85</v>
      </c>
      <c r="AY183" s="18" t="s">
        <v>130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83</v>
      </c>
      <c r="BK183" s="217">
        <f>ROUND(I183*H183,2)</f>
        <v>0</v>
      </c>
      <c r="BL183" s="18" t="s">
        <v>136</v>
      </c>
      <c r="BM183" s="216" t="s">
        <v>314</v>
      </c>
    </row>
    <row r="184" s="2" customFormat="1">
      <c r="A184" s="39"/>
      <c r="B184" s="40"/>
      <c r="C184" s="41"/>
      <c r="D184" s="234" t="s">
        <v>147</v>
      </c>
      <c r="E184" s="41"/>
      <c r="F184" s="235" t="s">
        <v>315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147</v>
      </c>
      <c r="AU184" s="18" t="s">
        <v>85</v>
      </c>
    </row>
    <row r="185" s="13" customFormat="1">
      <c r="A185" s="13"/>
      <c r="B185" s="223"/>
      <c r="C185" s="224"/>
      <c r="D185" s="218" t="s">
        <v>140</v>
      </c>
      <c r="E185" s="225" t="s">
        <v>19</v>
      </c>
      <c r="F185" s="226" t="s">
        <v>316</v>
      </c>
      <c r="G185" s="224"/>
      <c r="H185" s="227">
        <v>468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3" t="s">
        <v>140</v>
      </c>
      <c r="AU185" s="233" t="s">
        <v>85</v>
      </c>
      <c r="AV185" s="13" t="s">
        <v>85</v>
      </c>
      <c r="AW185" s="13" t="s">
        <v>37</v>
      </c>
      <c r="AX185" s="13" t="s">
        <v>83</v>
      </c>
      <c r="AY185" s="233" t="s">
        <v>130</v>
      </c>
    </row>
    <row r="186" s="12" customFormat="1" ht="22.8" customHeight="1">
      <c r="A186" s="12"/>
      <c r="B186" s="189"/>
      <c r="C186" s="190"/>
      <c r="D186" s="191" t="s">
        <v>74</v>
      </c>
      <c r="E186" s="203" t="s">
        <v>136</v>
      </c>
      <c r="F186" s="203" t="s">
        <v>317</v>
      </c>
      <c r="G186" s="190"/>
      <c r="H186" s="190"/>
      <c r="I186" s="193"/>
      <c r="J186" s="204">
        <f>BK186</f>
        <v>0</v>
      </c>
      <c r="K186" s="190"/>
      <c r="L186" s="195"/>
      <c r="M186" s="196"/>
      <c r="N186" s="197"/>
      <c r="O186" s="197"/>
      <c r="P186" s="198">
        <f>SUM(P187:P225)</f>
        <v>0</v>
      </c>
      <c r="Q186" s="197"/>
      <c r="R186" s="198">
        <f>SUM(R187:R225)</f>
        <v>939.76041646759995</v>
      </c>
      <c r="S186" s="197"/>
      <c r="T186" s="199">
        <f>SUM(T187:T225)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0" t="s">
        <v>83</v>
      </c>
      <c r="AT186" s="201" t="s">
        <v>74</v>
      </c>
      <c r="AU186" s="201" t="s">
        <v>83</v>
      </c>
      <c r="AY186" s="200" t="s">
        <v>130</v>
      </c>
      <c r="BK186" s="202">
        <f>SUM(BK187:BK225)</f>
        <v>0</v>
      </c>
    </row>
    <row r="187" s="2" customFormat="1" ht="16.5" customHeight="1">
      <c r="A187" s="39"/>
      <c r="B187" s="40"/>
      <c r="C187" s="205" t="s">
        <v>318</v>
      </c>
      <c r="D187" s="205" t="s">
        <v>132</v>
      </c>
      <c r="E187" s="206" t="s">
        <v>319</v>
      </c>
      <c r="F187" s="207" t="s">
        <v>320</v>
      </c>
      <c r="G187" s="208" t="s">
        <v>321</v>
      </c>
      <c r="H187" s="209">
        <v>1</v>
      </c>
      <c r="I187" s="210"/>
      <c r="J187" s="211">
        <f>ROUND(I187*H187,2)</f>
        <v>0</v>
      </c>
      <c r="K187" s="207" t="s">
        <v>19</v>
      </c>
      <c r="L187" s="45"/>
      <c r="M187" s="212" t="s">
        <v>19</v>
      </c>
      <c r="N187" s="213" t="s">
        <v>46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136</v>
      </c>
      <c r="AT187" s="216" t="s">
        <v>132</v>
      </c>
      <c r="AU187" s="216" t="s">
        <v>85</v>
      </c>
      <c r="AY187" s="18" t="s">
        <v>130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83</v>
      </c>
      <c r="BK187" s="217">
        <f>ROUND(I187*H187,2)</f>
        <v>0</v>
      </c>
      <c r="BL187" s="18" t="s">
        <v>136</v>
      </c>
      <c r="BM187" s="216" t="s">
        <v>322</v>
      </c>
    </row>
    <row r="188" s="2" customFormat="1">
      <c r="A188" s="39"/>
      <c r="B188" s="40"/>
      <c r="C188" s="41"/>
      <c r="D188" s="218" t="s">
        <v>138</v>
      </c>
      <c r="E188" s="41"/>
      <c r="F188" s="219" t="s">
        <v>323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138</v>
      </c>
      <c r="AU188" s="18" t="s">
        <v>85</v>
      </c>
    </row>
    <row r="189" s="2" customFormat="1" ht="24.15" customHeight="1">
      <c r="A189" s="39"/>
      <c r="B189" s="40"/>
      <c r="C189" s="205" t="s">
        <v>324</v>
      </c>
      <c r="D189" s="205" t="s">
        <v>132</v>
      </c>
      <c r="E189" s="206" t="s">
        <v>325</v>
      </c>
      <c r="F189" s="207" t="s">
        <v>326</v>
      </c>
      <c r="G189" s="208" t="s">
        <v>158</v>
      </c>
      <c r="H189" s="209">
        <v>19.199999999999999</v>
      </c>
      <c r="I189" s="210"/>
      <c r="J189" s="211">
        <f>ROUND(I189*H189,2)</f>
        <v>0</v>
      </c>
      <c r="K189" s="207" t="s">
        <v>145</v>
      </c>
      <c r="L189" s="45"/>
      <c r="M189" s="212" t="s">
        <v>19</v>
      </c>
      <c r="N189" s="213" t="s">
        <v>46</v>
      </c>
      <c r="O189" s="85"/>
      <c r="P189" s="214">
        <f>O189*H189</f>
        <v>0</v>
      </c>
      <c r="Q189" s="214">
        <v>2.4533657400000002</v>
      </c>
      <c r="R189" s="214">
        <f>Q189*H189</f>
        <v>47.104622208000002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136</v>
      </c>
      <c r="AT189" s="216" t="s">
        <v>132</v>
      </c>
      <c r="AU189" s="216" t="s">
        <v>85</v>
      </c>
      <c r="AY189" s="18" t="s">
        <v>130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83</v>
      </c>
      <c r="BK189" s="217">
        <f>ROUND(I189*H189,2)</f>
        <v>0</v>
      </c>
      <c r="BL189" s="18" t="s">
        <v>136</v>
      </c>
      <c r="BM189" s="216" t="s">
        <v>327</v>
      </c>
    </row>
    <row r="190" s="2" customFormat="1">
      <c r="A190" s="39"/>
      <c r="B190" s="40"/>
      <c r="C190" s="41"/>
      <c r="D190" s="234" t="s">
        <v>147</v>
      </c>
      <c r="E190" s="41"/>
      <c r="F190" s="235" t="s">
        <v>328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147</v>
      </c>
      <c r="AU190" s="18" t="s">
        <v>85</v>
      </c>
    </row>
    <row r="191" s="2" customFormat="1">
      <c r="A191" s="39"/>
      <c r="B191" s="40"/>
      <c r="C191" s="41"/>
      <c r="D191" s="218" t="s">
        <v>138</v>
      </c>
      <c r="E191" s="41"/>
      <c r="F191" s="219" t="s">
        <v>329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138</v>
      </c>
      <c r="AU191" s="18" t="s">
        <v>85</v>
      </c>
    </row>
    <row r="192" s="13" customFormat="1">
      <c r="A192" s="13"/>
      <c r="B192" s="223"/>
      <c r="C192" s="224"/>
      <c r="D192" s="218" t="s">
        <v>140</v>
      </c>
      <c r="E192" s="225" t="s">
        <v>19</v>
      </c>
      <c r="F192" s="226" t="s">
        <v>330</v>
      </c>
      <c r="G192" s="224"/>
      <c r="H192" s="227">
        <v>19.199999999999999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3" t="s">
        <v>140</v>
      </c>
      <c r="AU192" s="233" t="s">
        <v>85</v>
      </c>
      <c r="AV192" s="13" t="s">
        <v>85</v>
      </c>
      <c r="AW192" s="13" t="s">
        <v>37</v>
      </c>
      <c r="AX192" s="13" t="s">
        <v>83</v>
      </c>
      <c r="AY192" s="233" t="s">
        <v>130</v>
      </c>
    </row>
    <row r="193" s="2" customFormat="1" ht="24.15" customHeight="1">
      <c r="A193" s="39"/>
      <c r="B193" s="40"/>
      <c r="C193" s="205" t="s">
        <v>331</v>
      </c>
      <c r="D193" s="205" t="s">
        <v>132</v>
      </c>
      <c r="E193" s="206" t="s">
        <v>332</v>
      </c>
      <c r="F193" s="207" t="s">
        <v>333</v>
      </c>
      <c r="G193" s="208" t="s">
        <v>273</v>
      </c>
      <c r="H193" s="209">
        <v>0.749</v>
      </c>
      <c r="I193" s="210"/>
      <c r="J193" s="211">
        <f>ROUND(I193*H193,2)</f>
        <v>0</v>
      </c>
      <c r="K193" s="207" t="s">
        <v>145</v>
      </c>
      <c r="L193" s="45"/>
      <c r="M193" s="212" t="s">
        <v>19</v>
      </c>
      <c r="N193" s="213" t="s">
        <v>46</v>
      </c>
      <c r="O193" s="85"/>
      <c r="P193" s="214">
        <f>O193*H193</f>
        <v>0</v>
      </c>
      <c r="Q193" s="214">
        <v>1.0392724</v>
      </c>
      <c r="R193" s="214">
        <f>Q193*H193</f>
        <v>0.77841502760000003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136</v>
      </c>
      <c r="AT193" s="216" t="s">
        <v>132</v>
      </c>
      <c r="AU193" s="216" t="s">
        <v>85</v>
      </c>
      <c r="AY193" s="18" t="s">
        <v>130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83</v>
      </c>
      <c r="BK193" s="217">
        <f>ROUND(I193*H193,2)</f>
        <v>0</v>
      </c>
      <c r="BL193" s="18" t="s">
        <v>136</v>
      </c>
      <c r="BM193" s="216" t="s">
        <v>334</v>
      </c>
    </row>
    <row r="194" s="2" customFormat="1">
      <c r="A194" s="39"/>
      <c r="B194" s="40"/>
      <c r="C194" s="41"/>
      <c r="D194" s="234" t="s">
        <v>147</v>
      </c>
      <c r="E194" s="41"/>
      <c r="F194" s="235" t="s">
        <v>335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147</v>
      </c>
      <c r="AU194" s="18" t="s">
        <v>85</v>
      </c>
    </row>
    <row r="195" s="13" customFormat="1">
      <c r="A195" s="13"/>
      <c r="B195" s="223"/>
      <c r="C195" s="224"/>
      <c r="D195" s="218" t="s">
        <v>140</v>
      </c>
      <c r="E195" s="225" t="s">
        <v>19</v>
      </c>
      <c r="F195" s="226" t="s">
        <v>336</v>
      </c>
      <c r="G195" s="224"/>
      <c r="H195" s="227">
        <v>0.749</v>
      </c>
      <c r="I195" s="228"/>
      <c r="J195" s="224"/>
      <c r="K195" s="224"/>
      <c r="L195" s="229"/>
      <c r="M195" s="230"/>
      <c r="N195" s="231"/>
      <c r="O195" s="231"/>
      <c r="P195" s="231"/>
      <c r="Q195" s="231"/>
      <c r="R195" s="231"/>
      <c r="S195" s="231"/>
      <c r="T195" s="23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3" t="s">
        <v>140</v>
      </c>
      <c r="AU195" s="233" t="s">
        <v>85</v>
      </c>
      <c r="AV195" s="13" t="s">
        <v>85</v>
      </c>
      <c r="AW195" s="13" t="s">
        <v>37</v>
      </c>
      <c r="AX195" s="13" t="s">
        <v>83</v>
      </c>
      <c r="AY195" s="233" t="s">
        <v>130</v>
      </c>
    </row>
    <row r="196" s="2" customFormat="1" ht="21.75" customHeight="1">
      <c r="A196" s="39"/>
      <c r="B196" s="40"/>
      <c r="C196" s="205" t="s">
        <v>337</v>
      </c>
      <c r="D196" s="205" t="s">
        <v>132</v>
      </c>
      <c r="E196" s="206" t="s">
        <v>338</v>
      </c>
      <c r="F196" s="207" t="s">
        <v>339</v>
      </c>
      <c r="G196" s="208" t="s">
        <v>144</v>
      </c>
      <c r="H196" s="209">
        <v>43.799999999999997</v>
      </c>
      <c r="I196" s="210"/>
      <c r="J196" s="211">
        <f>ROUND(I196*H196,2)</f>
        <v>0</v>
      </c>
      <c r="K196" s="207" t="s">
        <v>145</v>
      </c>
      <c r="L196" s="45"/>
      <c r="M196" s="212" t="s">
        <v>19</v>
      </c>
      <c r="N196" s="213" t="s">
        <v>46</v>
      </c>
      <c r="O196" s="85"/>
      <c r="P196" s="214">
        <f>O196*H196</f>
        <v>0</v>
      </c>
      <c r="Q196" s="214">
        <v>0.0065846400000000001</v>
      </c>
      <c r="R196" s="214">
        <f>Q196*H196</f>
        <v>0.28840723200000001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136</v>
      </c>
      <c r="AT196" s="216" t="s">
        <v>132</v>
      </c>
      <c r="AU196" s="216" t="s">
        <v>85</v>
      </c>
      <c r="AY196" s="18" t="s">
        <v>130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83</v>
      </c>
      <c r="BK196" s="217">
        <f>ROUND(I196*H196,2)</f>
        <v>0</v>
      </c>
      <c r="BL196" s="18" t="s">
        <v>136</v>
      </c>
      <c r="BM196" s="216" t="s">
        <v>340</v>
      </c>
    </row>
    <row r="197" s="2" customFormat="1">
      <c r="A197" s="39"/>
      <c r="B197" s="40"/>
      <c r="C197" s="41"/>
      <c r="D197" s="234" t="s">
        <v>147</v>
      </c>
      <c r="E197" s="41"/>
      <c r="F197" s="235" t="s">
        <v>341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147</v>
      </c>
      <c r="AU197" s="18" t="s">
        <v>85</v>
      </c>
    </row>
    <row r="198" s="13" customFormat="1">
      <c r="A198" s="13"/>
      <c r="B198" s="223"/>
      <c r="C198" s="224"/>
      <c r="D198" s="218" t="s">
        <v>140</v>
      </c>
      <c r="E198" s="225" t="s">
        <v>19</v>
      </c>
      <c r="F198" s="226" t="s">
        <v>342</v>
      </c>
      <c r="G198" s="224"/>
      <c r="H198" s="227">
        <v>23.539999999999999</v>
      </c>
      <c r="I198" s="228"/>
      <c r="J198" s="224"/>
      <c r="K198" s="224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140</v>
      </c>
      <c r="AU198" s="233" t="s">
        <v>85</v>
      </c>
      <c r="AV198" s="13" t="s">
        <v>85</v>
      </c>
      <c r="AW198" s="13" t="s">
        <v>37</v>
      </c>
      <c r="AX198" s="13" t="s">
        <v>75</v>
      </c>
      <c r="AY198" s="233" t="s">
        <v>130</v>
      </c>
    </row>
    <row r="199" s="13" customFormat="1">
      <c r="A199" s="13"/>
      <c r="B199" s="223"/>
      <c r="C199" s="224"/>
      <c r="D199" s="218" t="s">
        <v>140</v>
      </c>
      <c r="E199" s="225" t="s">
        <v>19</v>
      </c>
      <c r="F199" s="226" t="s">
        <v>343</v>
      </c>
      <c r="G199" s="224"/>
      <c r="H199" s="227">
        <v>20.260000000000002</v>
      </c>
      <c r="I199" s="228"/>
      <c r="J199" s="224"/>
      <c r="K199" s="224"/>
      <c r="L199" s="229"/>
      <c r="M199" s="230"/>
      <c r="N199" s="231"/>
      <c r="O199" s="231"/>
      <c r="P199" s="231"/>
      <c r="Q199" s="231"/>
      <c r="R199" s="231"/>
      <c r="S199" s="231"/>
      <c r="T199" s="23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3" t="s">
        <v>140</v>
      </c>
      <c r="AU199" s="233" t="s">
        <v>85</v>
      </c>
      <c r="AV199" s="13" t="s">
        <v>85</v>
      </c>
      <c r="AW199" s="13" t="s">
        <v>37</v>
      </c>
      <c r="AX199" s="13" t="s">
        <v>75</v>
      </c>
      <c r="AY199" s="233" t="s">
        <v>130</v>
      </c>
    </row>
    <row r="200" s="14" customFormat="1">
      <c r="A200" s="14"/>
      <c r="B200" s="236"/>
      <c r="C200" s="237"/>
      <c r="D200" s="218" t="s">
        <v>140</v>
      </c>
      <c r="E200" s="238" t="s">
        <v>19</v>
      </c>
      <c r="F200" s="239" t="s">
        <v>181</v>
      </c>
      <c r="G200" s="237"/>
      <c r="H200" s="240">
        <v>43.799999999999997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140</v>
      </c>
      <c r="AU200" s="246" t="s">
        <v>85</v>
      </c>
      <c r="AV200" s="14" t="s">
        <v>136</v>
      </c>
      <c r="AW200" s="14" t="s">
        <v>37</v>
      </c>
      <c r="AX200" s="14" t="s">
        <v>83</v>
      </c>
      <c r="AY200" s="246" t="s">
        <v>130</v>
      </c>
    </row>
    <row r="201" s="2" customFormat="1" ht="21.75" customHeight="1">
      <c r="A201" s="39"/>
      <c r="B201" s="40"/>
      <c r="C201" s="205" t="s">
        <v>344</v>
      </c>
      <c r="D201" s="205" t="s">
        <v>132</v>
      </c>
      <c r="E201" s="206" t="s">
        <v>345</v>
      </c>
      <c r="F201" s="207" t="s">
        <v>346</v>
      </c>
      <c r="G201" s="208" t="s">
        <v>144</v>
      </c>
      <c r="H201" s="209">
        <v>43.799999999999997</v>
      </c>
      <c r="I201" s="210"/>
      <c r="J201" s="211">
        <f>ROUND(I201*H201,2)</f>
        <v>0</v>
      </c>
      <c r="K201" s="207" t="s">
        <v>145</v>
      </c>
      <c r="L201" s="45"/>
      <c r="M201" s="212" t="s">
        <v>19</v>
      </c>
      <c r="N201" s="213" t="s">
        <v>46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136</v>
      </c>
      <c r="AT201" s="216" t="s">
        <v>132</v>
      </c>
      <c r="AU201" s="216" t="s">
        <v>85</v>
      </c>
      <c r="AY201" s="18" t="s">
        <v>130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83</v>
      </c>
      <c r="BK201" s="217">
        <f>ROUND(I201*H201,2)</f>
        <v>0</v>
      </c>
      <c r="BL201" s="18" t="s">
        <v>136</v>
      </c>
      <c r="BM201" s="216" t="s">
        <v>347</v>
      </c>
    </row>
    <row r="202" s="2" customFormat="1">
      <c r="A202" s="39"/>
      <c r="B202" s="40"/>
      <c r="C202" s="41"/>
      <c r="D202" s="234" t="s">
        <v>147</v>
      </c>
      <c r="E202" s="41"/>
      <c r="F202" s="235" t="s">
        <v>348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147</v>
      </c>
      <c r="AU202" s="18" t="s">
        <v>85</v>
      </c>
    </row>
    <row r="203" s="13" customFormat="1">
      <c r="A203" s="13"/>
      <c r="B203" s="223"/>
      <c r="C203" s="224"/>
      <c r="D203" s="218" t="s">
        <v>140</v>
      </c>
      <c r="E203" s="225" t="s">
        <v>19</v>
      </c>
      <c r="F203" s="226" t="s">
        <v>342</v>
      </c>
      <c r="G203" s="224"/>
      <c r="H203" s="227">
        <v>23.539999999999999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3" t="s">
        <v>140</v>
      </c>
      <c r="AU203" s="233" t="s">
        <v>85</v>
      </c>
      <c r="AV203" s="13" t="s">
        <v>85</v>
      </c>
      <c r="AW203" s="13" t="s">
        <v>37</v>
      </c>
      <c r="AX203" s="13" t="s">
        <v>75</v>
      </c>
      <c r="AY203" s="233" t="s">
        <v>130</v>
      </c>
    </row>
    <row r="204" s="13" customFormat="1">
      <c r="A204" s="13"/>
      <c r="B204" s="223"/>
      <c r="C204" s="224"/>
      <c r="D204" s="218" t="s">
        <v>140</v>
      </c>
      <c r="E204" s="225" t="s">
        <v>19</v>
      </c>
      <c r="F204" s="226" t="s">
        <v>343</v>
      </c>
      <c r="G204" s="224"/>
      <c r="H204" s="227">
        <v>20.260000000000002</v>
      </c>
      <c r="I204" s="228"/>
      <c r="J204" s="224"/>
      <c r="K204" s="224"/>
      <c r="L204" s="229"/>
      <c r="M204" s="230"/>
      <c r="N204" s="231"/>
      <c r="O204" s="231"/>
      <c r="P204" s="231"/>
      <c r="Q204" s="231"/>
      <c r="R204" s="231"/>
      <c r="S204" s="231"/>
      <c r="T204" s="23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3" t="s">
        <v>140</v>
      </c>
      <c r="AU204" s="233" t="s">
        <v>85</v>
      </c>
      <c r="AV204" s="13" t="s">
        <v>85</v>
      </c>
      <c r="AW204" s="13" t="s">
        <v>37</v>
      </c>
      <c r="AX204" s="13" t="s">
        <v>75</v>
      </c>
      <c r="AY204" s="233" t="s">
        <v>130</v>
      </c>
    </row>
    <row r="205" s="14" customFormat="1">
      <c r="A205" s="14"/>
      <c r="B205" s="236"/>
      <c r="C205" s="237"/>
      <c r="D205" s="218" t="s">
        <v>140</v>
      </c>
      <c r="E205" s="238" t="s">
        <v>19</v>
      </c>
      <c r="F205" s="239" t="s">
        <v>181</v>
      </c>
      <c r="G205" s="237"/>
      <c r="H205" s="240">
        <v>43.799999999999997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140</v>
      </c>
      <c r="AU205" s="246" t="s">
        <v>85</v>
      </c>
      <c r="AV205" s="14" t="s">
        <v>136</v>
      </c>
      <c r="AW205" s="14" t="s">
        <v>37</v>
      </c>
      <c r="AX205" s="14" t="s">
        <v>83</v>
      </c>
      <c r="AY205" s="246" t="s">
        <v>130</v>
      </c>
    </row>
    <row r="206" s="2" customFormat="1" ht="24.15" customHeight="1">
      <c r="A206" s="39"/>
      <c r="B206" s="40"/>
      <c r="C206" s="205" t="s">
        <v>349</v>
      </c>
      <c r="D206" s="205" t="s">
        <v>132</v>
      </c>
      <c r="E206" s="206" t="s">
        <v>350</v>
      </c>
      <c r="F206" s="207" t="s">
        <v>351</v>
      </c>
      <c r="G206" s="208" t="s">
        <v>158</v>
      </c>
      <c r="H206" s="209">
        <v>155.90000000000001</v>
      </c>
      <c r="I206" s="210"/>
      <c r="J206" s="211">
        <f>ROUND(I206*H206,2)</f>
        <v>0</v>
      </c>
      <c r="K206" s="207" t="s">
        <v>145</v>
      </c>
      <c r="L206" s="45"/>
      <c r="M206" s="212" t="s">
        <v>19</v>
      </c>
      <c r="N206" s="213" t="s">
        <v>46</v>
      </c>
      <c r="O206" s="85"/>
      <c r="P206" s="214">
        <f>O206*H206</f>
        <v>0</v>
      </c>
      <c r="Q206" s="214">
        <v>2.4340799999999998</v>
      </c>
      <c r="R206" s="214">
        <f>Q206*H206</f>
        <v>379.473072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136</v>
      </c>
      <c r="AT206" s="216" t="s">
        <v>132</v>
      </c>
      <c r="AU206" s="216" t="s">
        <v>85</v>
      </c>
      <c r="AY206" s="18" t="s">
        <v>130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83</v>
      </c>
      <c r="BK206" s="217">
        <f>ROUND(I206*H206,2)</f>
        <v>0</v>
      </c>
      <c r="BL206" s="18" t="s">
        <v>136</v>
      </c>
      <c r="BM206" s="216" t="s">
        <v>352</v>
      </c>
    </row>
    <row r="207" s="2" customFormat="1">
      <c r="A207" s="39"/>
      <c r="B207" s="40"/>
      <c r="C207" s="41"/>
      <c r="D207" s="234" t="s">
        <v>147</v>
      </c>
      <c r="E207" s="41"/>
      <c r="F207" s="235" t="s">
        <v>353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147</v>
      </c>
      <c r="AU207" s="18" t="s">
        <v>85</v>
      </c>
    </row>
    <row r="208" s="13" customFormat="1">
      <c r="A208" s="13"/>
      <c r="B208" s="223"/>
      <c r="C208" s="224"/>
      <c r="D208" s="218" t="s">
        <v>140</v>
      </c>
      <c r="E208" s="225" t="s">
        <v>19</v>
      </c>
      <c r="F208" s="226" t="s">
        <v>354</v>
      </c>
      <c r="G208" s="224"/>
      <c r="H208" s="227">
        <v>155.90000000000001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140</v>
      </c>
      <c r="AU208" s="233" t="s">
        <v>85</v>
      </c>
      <c r="AV208" s="13" t="s">
        <v>85</v>
      </c>
      <c r="AW208" s="13" t="s">
        <v>37</v>
      </c>
      <c r="AX208" s="13" t="s">
        <v>83</v>
      </c>
      <c r="AY208" s="233" t="s">
        <v>130</v>
      </c>
    </row>
    <row r="209" s="2" customFormat="1" ht="24.15" customHeight="1">
      <c r="A209" s="39"/>
      <c r="B209" s="40"/>
      <c r="C209" s="205" t="s">
        <v>355</v>
      </c>
      <c r="D209" s="205" t="s">
        <v>132</v>
      </c>
      <c r="E209" s="206" t="s">
        <v>356</v>
      </c>
      <c r="F209" s="207" t="s">
        <v>357</v>
      </c>
      <c r="G209" s="208" t="s">
        <v>158</v>
      </c>
      <c r="H209" s="209">
        <v>139.80000000000001</v>
      </c>
      <c r="I209" s="210"/>
      <c r="J209" s="211">
        <f>ROUND(I209*H209,2)</f>
        <v>0</v>
      </c>
      <c r="K209" s="207" t="s">
        <v>145</v>
      </c>
      <c r="L209" s="45"/>
      <c r="M209" s="212" t="s">
        <v>19</v>
      </c>
      <c r="N209" s="213" t="s">
        <v>46</v>
      </c>
      <c r="O209" s="85"/>
      <c r="P209" s="214">
        <f>O209*H209</f>
        <v>0</v>
      </c>
      <c r="Q209" s="214">
        <v>2.4142999999999999</v>
      </c>
      <c r="R209" s="214">
        <f>Q209*H209</f>
        <v>337.51913999999999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136</v>
      </c>
      <c r="AT209" s="216" t="s">
        <v>132</v>
      </c>
      <c r="AU209" s="216" t="s">
        <v>85</v>
      </c>
      <c r="AY209" s="18" t="s">
        <v>130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83</v>
      </c>
      <c r="BK209" s="217">
        <f>ROUND(I209*H209,2)</f>
        <v>0</v>
      </c>
      <c r="BL209" s="18" t="s">
        <v>136</v>
      </c>
      <c r="BM209" s="216" t="s">
        <v>358</v>
      </c>
    </row>
    <row r="210" s="2" customFormat="1">
      <c r="A210" s="39"/>
      <c r="B210" s="40"/>
      <c r="C210" s="41"/>
      <c r="D210" s="234" t="s">
        <v>147</v>
      </c>
      <c r="E210" s="41"/>
      <c r="F210" s="235" t="s">
        <v>359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147</v>
      </c>
      <c r="AU210" s="18" t="s">
        <v>85</v>
      </c>
    </row>
    <row r="211" s="13" customFormat="1">
      <c r="A211" s="13"/>
      <c r="B211" s="223"/>
      <c r="C211" s="224"/>
      <c r="D211" s="218" t="s">
        <v>140</v>
      </c>
      <c r="E211" s="225" t="s">
        <v>19</v>
      </c>
      <c r="F211" s="226" t="s">
        <v>360</v>
      </c>
      <c r="G211" s="224"/>
      <c r="H211" s="227">
        <v>34</v>
      </c>
      <c r="I211" s="228"/>
      <c r="J211" s="224"/>
      <c r="K211" s="224"/>
      <c r="L211" s="229"/>
      <c r="M211" s="230"/>
      <c r="N211" s="231"/>
      <c r="O211" s="231"/>
      <c r="P211" s="231"/>
      <c r="Q211" s="231"/>
      <c r="R211" s="231"/>
      <c r="S211" s="231"/>
      <c r="T211" s="23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3" t="s">
        <v>140</v>
      </c>
      <c r="AU211" s="233" t="s">
        <v>85</v>
      </c>
      <c r="AV211" s="13" t="s">
        <v>85</v>
      </c>
      <c r="AW211" s="13" t="s">
        <v>37</v>
      </c>
      <c r="AX211" s="13" t="s">
        <v>75</v>
      </c>
      <c r="AY211" s="233" t="s">
        <v>130</v>
      </c>
    </row>
    <row r="212" s="13" customFormat="1">
      <c r="A212" s="13"/>
      <c r="B212" s="223"/>
      <c r="C212" s="224"/>
      <c r="D212" s="218" t="s">
        <v>140</v>
      </c>
      <c r="E212" s="225" t="s">
        <v>19</v>
      </c>
      <c r="F212" s="226" t="s">
        <v>361</v>
      </c>
      <c r="G212" s="224"/>
      <c r="H212" s="227">
        <v>22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140</v>
      </c>
      <c r="AU212" s="233" t="s">
        <v>85</v>
      </c>
      <c r="AV212" s="13" t="s">
        <v>85</v>
      </c>
      <c r="AW212" s="13" t="s">
        <v>37</v>
      </c>
      <c r="AX212" s="13" t="s">
        <v>75</v>
      </c>
      <c r="AY212" s="233" t="s">
        <v>130</v>
      </c>
    </row>
    <row r="213" s="13" customFormat="1">
      <c r="A213" s="13"/>
      <c r="B213" s="223"/>
      <c r="C213" s="224"/>
      <c r="D213" s="218" t="s">
        <v>140</v>
      </c>
      <c r="E213" s="225" t="s">
        <v>19</v>
      </c>
      <c r="F213" s="226" t="s">
        <v>362</v>
      </c>
      <c r="G213" s="224"/>
      <c r="H213" s="227">
        <v>9.5999999999999996</v>
      </c>
      <c r="I213" s="228"/>
      <c r="J213" s="224"/>
      <c r="K213" s="224"/>
      <c r="L213" s="229"/>
      <c r="M213" s="230"/>
      <c r="N213" s="231"/>
      <c r="O213" s="231"/>
      <c r="P213" s="231"/>
      <c r="Q213" s="231"/>
      <c r="R213" s="231"/>
      <c r="S213" s="231"/>
      <c r="T213" s="23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3" t="s">
        <v>140</v>
      </c>
      <c r="AU213" s="233" t="s">
        <v>85</v>
      </c>
      <c r="AV213" s="13" t="s">
        <v>85</v>
      </c>
      <c r="AW213" s="13" t="s">
        <v>37</v>
      </c>
      <c r="AX213" s="13" t="s">
        <v>75</v>
      </c>
      <c r="AY213" s="233" t="s">
        <v>130</v>
      </c>
    </row>
    <row r="214" s="13" customFormat="1">
      <c r="A214" s="13"/>
      <c r="B214" s="223"/>
      <c r="C214" s="224"/>
      <c r="D214" s="218" t="s">
        <v>140</v>
      </c>
      <c r="E214" s="225" t="s">
        <v>19</v>
      </c>
      <c r="F214" s="226" t="s">
        <v>363</v>
      </c>
      <c r="G214" s="224"/>
      <c r="H214" s="227">
        <v>4</v>
      </c>
      <c r="I214" s="228"/>
      <c r="J214" s="224"/>
      <c r="K214" s="224"/>
      <c r="L214" s="229"/>
      <c r="M214" s="230"/>
      <c r="N214" s="231"/>
      <c r="O214" s="231"/>
      <c r="P214" s="231"/>
      <c r="Q214" s="231"/>
      <c r="R214" s="231"/>
      <c r="S214" s="231"/>
      <c r="T214" s="23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3" t="s">
        <v>140</v>
      </c>
      <c r="AU214" s="233" t="s">
        <v>85</v>
      </c>
      <c r="AV214" s="13" t="s">
        <v>85</v>
      </c>
      <c r="AW214" s="13" t="s">
        <v>37</v>
      </c>
      <c r="AX214" s="13" t="s">
        <v>75</v>
      </c>
      <c r="AY214" s="233" t="s">
        <v>130</v>
      </c>
    </row>
    <row r="215" s="13" customFormat="1">
      <c r="A215" s="13"/>
      <c r="B215" s="223"/>
      <c r="C215" s="224"/>
      <c r="D215" s="218" t="s">
        <v>140</v>
      </c>
      <c r="E215" s="225" t="s">
        <v>19</v>
      </c>
      <c r="F215" s="226" t="s">
        <v>364</v>
      </c>
      <c r="G215" s="224"/>
      <c r="H215" s="227">
        <v>70.200000000000003</v>
      </c>
      <c r="I215" s="228"/>
      <c r="J215" s="224"/>
      <c r="K215" s="224"/>
      <c r="L215" s="229"/>
      <c r="M215" s="230"/>
      <c r="N215" s="231"/>
      <c r="O215" s="231"/>
      <c r="P215" s="231"/>
      <c r="Q215" s="231"/>
      <c r="R215" s="231"/>
      <c r="S215" s="231"/>
      <c r="T215" s="23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3" t="s">
        <v>140</v>
      </c>
      <c r="AU215" s="233" t="s">
        <v>85</v>
      </c>
      <c r="AV215" s="13" t="s">
        <v>85</v>
      </c>
      <c r="AW215" s="13" t="s">
        <v>37</v>
      </c>
      <c r="AX215" s="13" t="s">
        <v>75</v>
      </c>
      <c r="AY215" s="233" t="s">
        <v>130</v>
      </c>
    </row>
    <row r="216" s="14" customFormat="1">
      <c r="A216" s="14"/>
      <c r="B216" s="236"/>
      <c r="C216" s="237"/>
      <c r="D216" s="218" t="s">
        <v>140</v>
      </c>
      <c r="E216" s="238" t="s">
        <v>19</v>
      </c>
      <c r="F216" s="239" t="s">
        <v>181</v>
      </c>
      <c r="G216" s="237"/>
      <c r="H216" s="240">
        <v>139.80000000000001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140</v>
      </c>
      <c r="AU216" s="246" t="s">
        <v>85</v>
      </c>
      <c r="AV216" s="14" t="s">
        <v>136</v>
      </c>
      <c r="AW216" s="14" t="s">
        <v>37</v>
      </c>
      <c r="AX216" s="14" t="s">
        <v>83</v>
      </c>
      <c r="AY216" s="246" t="s">
        <v>130</v>
      </c>
    </row>
    <row r="217" s="2" customFormat="1" ht="16.5" customHeight="1">
      <c r="A217" s="39"/>
      <c r="B217" s="40"/>
      <c r="C217" s="205" t="s">
        <v>365</v>
      </c>
      <c r="D217" s="205" t="s">
        <v>132</v>
      </c>
      <c r="E217" s="206" t="s">
        <v>366</v>
      </c>
      <c r="F217" s="207" t="s">
        <v>367</v>
      </c>
      <c r="G217" s="208" t="s">
        <v>158</v>
      </c>
      <c r="H217" s="209">
        <v>81.299999999999997</v>
      </c>
      <c r="I217" s="210"/>
      <c r="J217" s="211">
        <f>ROUND(I217*H217,2)</f>
        <v>0</v>
      </c>
      <c r="K217" s="207" t="s">
        <v>145</v>
      </c>
      <c r="L217" s="45"/>
      <c r="M217" s="212" t="s">
        <v>19</v>
      </c>
      <c r="N217" s="213" t="s">
        <v>46</v>
      </c>
      <c r="O217" s="85"/>
      <c r="P217" s="214">
        <f>O217*H217</f>
        <v>0</v>
      </c>
      <c r="Q217" s="214">
        <v>2.004</v>
      </c>
      <c r="R217" s="214">
        <f>Q217*H217</f>
        <v>162.92519999999999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136</v>
      </c>
      <c r="AT217" s="216" t="s">
        <v>132</v>
      </c>
      <c r="AU217" s="216" t="s">
        <v>85</v>
      </c>
      <c r="AY217" s="18" t="s">
        <v>130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83</v>
      </c>
      <c r="BK217" s="217">
        <f>ROUND(I217*H217,2)</f>
        <v>0</v>
      </c>
      <c r="BL217" s="18" t="s">
        <v>136</v>
      </c>
      <c r="BM217" s="216" t="s">
        <v>368</v>
      </c>
    </row>
    <row r="218" s="2" customFormat="1">
      <c r="A218" s="39"/>
      <c r="B218" s="40"/>
      <c r="C218" s="41"/>
      <c r="D218" s="234" t="s">
        <v>147</v>
      </c>
      <c r="E218" s="41"/>
      <c r="F218" s="235" t="s">
        <v>369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147</v>
      </c>
      <c r="AU218" s="18" t="s">
        <v>85</v>
      </c>
    </row>
    <row r="219" s="15" customFormat="1">
      <c r="A219" s="15"/>
      <c r="B219" s="257"/>
      <c r="C219" s="258"/>
      <c r="D219" s="218" t="s">
        <v>140</v>
      </c>
      <c r="E219" s="259" t="s">
        <v>19</v>
      </c>
      <c r="F219" s="260" t="s">
        <v>370</v>
      </c>
      <c r="G219" s="258"/>
      <c r="H219" s="259" t="s">
        <v>19</v>
      </c>
      <c r="I219" s="261"/>
      <c r="J219" s="258"/>
      <c r="K219" s="258"/>
      <c r="L219" s="262"/>
      <c r="M219" s="263"/>
      <c r="N219" s="264"/>
      <c r="O219" s="264"/>
      <c r="P219" s="264"/>
      <c r="Q219" s="264"/>
      <c r="R219" s="264"/>
      <c r="S219" s="264"/>
      <c r="T219" s="26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6" t="s">
        <v>140</v>
      </c>
      <c r="AU219" s="266" t="s">
        <v>85</v>
      </c>
      <c r="AV219" s="15" t="s">
        <v>83</v>
      </c>
      <c r="AW219" s="15" t="s">
        <v>37</v>
      </c>
      <c r="AX219" s="15" t="s">
        <v>75</v>
      </c>
      <c r="AY219" s="266" t="s">
        <v>130</v>
      </c>
    </row>
    <row r="220" s="13" customFormat="1">
      <c r="A220" s="13"/>
      <c r="B220" s="223"/>
      <c r="C220" s="224"/>
      <c r="D220" s="218" t="s">
        <v>140</v>
      </c>
      <c r="E220" s="225" t="s">
        <v>19</v>
      </c>
      <c r="F220" s="226" t="s">
        <v>371</v>
      </c>
      <c r="G220" s="224"/>
      <c r="H220" s="227">
        <v>23.800000000000001</v>
      </c>
      <c r="I220" s="228"/>
      <c r="J220" s="224"/>
      <c r="K220" s="224"/>
      <c r="L220" s="229"/>
      <c r="M220" s="230"/>
      <c r="N220" s="231"/>
      <c r="O220" s="231"/>
      <c r="P220" s="231"/>
      <c r="Q220" s="231"/>
      <c r="R220" s="231"/>
      <c r="S220" s="231"/>
      <c r="T220" s="23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3" t="s">
        <v>140</v>
      </c>
      <c r="AU220" s="233" t="s">
        <v>85</v>
      </c>
      <c r="AV220" s="13" t="s">
        <v>85</v>
      </c>
      <c r="AW220" s="13" t="s">
        <v>37</v>
      </c>
      <c r="AX220" s="13" t="s">
        <v>75</v>
      </c>
      <c r="AY220" s="233" t="s">
        <v>130</v>
      </c>
    </row>
    <row r="221" s="13" customFormat="1">
      <c r="A221" s="13"/>
      <c r="B221" s="223"/>
      <c r="C221" s="224"/>
      <c r="D221" s="218" t="s">
        <v>140</v>
      </c>
      <c r="E221" s="225" t="s">
        <v>19</v>
      </c>
      <c r="F221" s="226" t="s">
        <v>372</v>
      </c>
      <c r="G221" s="224"/>
      <c r="H221" s="227">
        <v>57.5</v>
      </c>
      <c r="I221" s="228"/>
      <c r="J221" s="224"/>
      <c r="K221" s="224"/>
      <c r="L221" s="229"/>
      <c r="M221" s="230"/>
      <c r="N221" s="231"/>
      <c r="O221" s="231"/>
      <c r="P221" s="231"/>
      <c r="Q221" s="231"/>
      <c r="R221" s="231"/>
      <c r="S221" s="231"/>
      <c r="T221" s="23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3" t="s">
        <v>140</v>
      </c>
      <c r="AU221" s="233" t="s">
        <v>85</v>
      </c>
      <c r="AV221" s="13" t="s">
        <v>85</v>
      </c>
      <c r="AW221" s="13" t="s">
        <v>37</v>
      </c>
      <c r="AX221" s="13" t="s">
        <v>75</v>
      </c>
      <c r="AY221" s="233" t="s">
        <v>130</v>
      </c>
    </row>
    <row r="222" s="14" customFormat="1">
      <c r="A222" s="14"/>
      <c r="B222" s="236"/>
      <c r="C222" s="237"/>
      <c r="D222" s="218" t="s">
        <v>140</v>
      </c>
      <c r="E222" s="238" t="s">
        <v>19</v>
      </c>
      <c r="F222" s="239" t="s">
        <v>181</v>
      </c>
      <c r="G222" s="237"/>
      <c r="H222" s="240">
        <v>81.299999999999997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6" t="s">
        <v>140</v>
      </c>
      <c r="AU222" s="246" t="s">
        <v>85</v>
      </c>
      <c r="AV222" s="14" t="s">
        <v>136</v>
      </c>
      <c r="AW222" s="14" t="s">
        <v>37</v>
      </c>
      <c r="AX222" s="14" t="s">
        <v>83</v>
      </c>
      <c r="AY222" s="246" t="s">
        <v>130</v>
      </c>
    </row>
    <row r="223" s="2" customFormat="1" ht="33" customHeight="1">
      <c r="A223" s="39"/>
      <c r="B223" s="40"/>
      <c r="C223" s="205" t="s">
        <v>373</v>
      </c>
      <c r="D223" s="205" t="s">
        <v>132</v>
      </c>
      <c r="E223" s="206" t="s">
        <v>374</v>
      </c>
      <c r="F223" s="207" t="s">
        <v>375</v>
      </c>
      <c r="G223" s="208" t="s">
        <v>144</v>
      </c>
      <c r="H223" s="209">
        <v>10</v>
      </c>
      <c r="I223" s="210"/>
      <c r="J223" s="211">
        <f>ROUND(I223*H223,2)</f>
        <v>0</v>
      </c>
      <c r="K223" s="207" t="s">
        <v>145</v>
      </c>
      <c r="L223" s="45"/>
      <c r="M223" s="212" t="s">
        <v>19</v>
      </c>
      <c r="N223" s="213" t="s">
        <v>46</v>
      </c>
      <c r="O223" s="85"/>
      <c r="P223" s="214">
        <f>O223*H223</f>
        <v>0</v>
      </c>
      <c r="Q223" s="214">
        <v>1.1671560000000001</v>
      </c>
      <c r="R223" s="214">
        <f>Q223*H223</f>
        <v>11.671560000000001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136</v>
      </c>
      <c r="AT223" s="216" t="s">
        <v>132</v>
      </c>
      <c r="AU223" s="216" t="s">
        <v>85</v>
      </c>
      <c r="AY223" s="18" t="s">
        <v>130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83</v>
      </c>
      <c r="BK223" s="217">
        <f>ROUND(I223*H223,2)</f>
        <v>0</v>
      </c>
      <c r="BL223" s="18" t="s">
        <v>136</v>
      </c>
      <c r="BM223" s="216" t="s">
        <v>376</v>
      </c>
    </row>
    <row r="224" s="2" customFormat="1">
      <c r="A224" s="39"/>
      <c r="B224" s="40"/>
      <c r="C224" s="41"/>
      <c r="D224" s="234" t="s">
        <v>147</v>
      </c>
      <c r="E224" s="41"/>
      <c r="F224" s="235" t="s">
        <v>377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147</v>
      </c>
      <c r="AU224" s="18" t="s">
        <v>85</v>
      </c>
    </row>
    <row r="225" s="13" customFormat="1">
      <c r="A225" s="13"/>
      <c r="B225" s="223"/>
      <c r="C225" s="224"/>
      <c r="D225" s="218" t="s">
        <v>140</v>
      </c>
      <c r="E225" s="225" t="s">
        <v>19</v>
      </c>
      <c r="F225" s="226" t="s">
        <v>378</v>
      </c>
      <c r="G225" s="224"/>
      <c r="H225" s="227">
        <v>10</v>
      </c>
      <c r="I225" s="228"/>
      <c r="J225" s="224"/>
      <c r="K225" s="224"/>
      <c r="L225" s="229"/>
      <c r="M225" s="230"/>
      <c r="N225" s="231"/>
      <c r="O225" s="231"/>
      <c r="P225" s="231"/>
      <c r="Q225" s="231"/>
      <c r="R225" s="231"/>
      <c r="S225" s="231"/>
      <c r="T225" s="23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3" t="s">
        <v>140</v>
      </c>
      <c r="AU225" s="233" t="s">
        <v>85</v>
      </c>
      <c r="AV225" s="13" t="s">
        <v>85</v>
      </c>
      <c r="AW225" s="13" t="s">
        <v>37</v>
      </c>
      <c r="AX225" s="13" t="s">
        <v>83</v>
      </c>
      <c r="AY225" s="233" t="s">
        <v>130</v>
      </c>
    </row>
    <row r="226" s="12" customFormat="1" ht="22.8" customHeight="1">
      <c r="A226" s="12"/>
      <c r="B226" s="189"/>
      <c r="C226" s="190"/>
      <c r="D226" s="191" t="s">
        <v>74</v>
      </c>
      <c r="E226" s="203" t="s">
        <v>379</v>
      </c>
      <c r="F226" s="203" t="s">
        <v>380</v>
      </c>
      <c r="G226" s="190"/>
      <c r="H226" s="190"/>
      <c r="I226" s="193"/>
      <c r="J226" s="204">
        <f>BK226</f>
        <v>0</v>
      </c>
      <c r="K226" s="190"/>
      <c r="L226" s="195"/>
      <c r="M226" s="196"/>
      <c r="N226" s="197"/>
      <c r="O226" s="197"/>
      <c r="P226" s="198">
        <f>SUM(P227:P228)</f>
        <v>0</v>
      </c>
      <c r="Q226" s="197"/>
      <c r="R226" s="198">
        <f>SUM(R227:R228)</f>
        <v>0</v>
      </c>
      <c r="S226" s="197"/>
      <c r="T226" s="199">
        <f>SUM(T227:T228)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0" t="s">
        <v>83</v>
      </c>
      <c r="AT226" s="201" t="s">
        <v>74</v>
      </c>
      <c r="AU226" s="201" t="s">
        <v>83</v>
      </c>
      <c r="AY226" s="200" t="s">
        <v>130</v>
      </c>
      <c r="BK226" s="202">
        <f>SUM(BK227:BK228)</f>
        <v>0</v>
      </c>
    </row>
    <row r="227" s="2" customFormat="1" ht="21.75" customHeight="1">
      <c r="A227" s="39"/>
      <c r="B227" s="40"/>
      <c r="C227" s="205" t="s">
        <v>381</v>
      </c>
      <c r="D227" s="205" t="s">
        <v>132</v>
      </c>
      <c r="E227" s="206" t="s">
        <v>382</v>
      </c>
      <c r="F227" s="207" t="s">
        <v>383</v>
      </c>
      <c r="G227" s="208" t="s">
        <v>273</v>
      </c>
      <c r="H227" s="209">
        <v>956.08000000000004</v>
      </c>
      <c r="I227" s="210"/>
      <c r="J227" s="211">
        <f>ROUND(I227*H227,2)</f>
        <v>0</v>
      </c>
      <c r="K227" s="207" t="s">
        <v>145</v>
      </c>
      <c r="L227" s="45"/>
      <c r="M227" s="212" t="s">
        <v>19</v>
      </c>
      <c r="N227" s="213" t="s">
        <v>46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136</v>
      </c>
      <c r="AT227" s="216" t="s">
        <v>132</v>
      </c>
      <c r="AU227" s="216" t="s">
        <v>85</v>
      </c>
      <c r="AY227" s="18" t="s">
        <v>130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83</v>
      </c>
      <c r="BK227" s="217">
        <f>ROUND(I227*H227,2)</f>
        <v>0</v>
      </c>
      <c r="BL227" s="18" t="s">
        <v>136</v>
      </c>
      <c r="BM227" s="216" t="s">
        <v>384</v>
      </c>
    </row>
    <row r="228" s="2" customFormat="1">
      <c r="A228" s="39"/>
      <c r="B228" s="40"/>
      <c r="C228" s="41"/>
      <c r="D228" s="234" t="s">
        <v>147</v>
      </c>
      <c r="E228" s="41"/>
      <c r="F228" s="235" t="s">
        <v>385</v>
      </c>
      <c r="G228" s="41"/>
      <c r="H228" s="41"/>
      <c r="I228" s="220"/>
      <c r="J228" s="41"/>
      <c r="K228" s="41"/>
      <c r="L228" s="45"/>
      <c r="M228" s="267"/>
      <c r="N228" s="268"/>
      <c r="O228" s="269"/>
      <c r="P228" s="269"/>
      <c r="Q228" s="269"/>
      <c r="R228" s="269"/>
      <c r="S228" s="269"/>
      <c r="T228" s="270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147</v>
      </c>
      <c r="AU228" s="18" t="s">
        <v>85</v>
      </c>
    </row>
    <row r="229" s="2" customFormat="1" ht="6.96" customHeight="1">
      <c r="A229" s="39"/>
      <c r="B229" s="60"/>
      <c r="C229" s="61"/>
      <c r="D229" s="61"/>
      <c r="E229" s="61"/>
      <c r="F229" s="61"/>
      <c r="G229" s="61"/>
      <c r="H229" s="61"/>
      <c r="I229" s="61"/>
      <c r="J229" s="61"/>
      <c r="K229" s="61"/>
      <c r="L229" s="45"/>
      <c r="M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</row>
  </sheetData>
  <sheetProtection sheet="1" autoFilter="0" formatColumns="0" formatRows="0" objects="1" scenarios="1" spinCount="100000" saltValue="6WeR9FtoesAPUxoMcwmgjN5lyYF/Dhi3O00zYPT90YppywvH5bWPleN/Hm8H4BRmYceG+hbCrUrEOXDFHY1QcQ==" hashValue="6Yy15F0erjeubreoh2ldWpidq+Nzq26YWTyk4ZwY1P6rXDOEF0ZhzrXPZgld7z/vBjviAXNxLTedgaD+Xe6qpA==" algorithmName="SHA-512" password="CC35"/>
  <autoFilter ref="C85:K228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3" r:id="rId1" display="https://podminky.urs.cz/item/CS_URS_2021_02/111111102"/>
    <hyperlink ref="F99" r:id="rId2" display="https://podminky.urs.cz/item/CS_URS_2021_02/114203101"/>
    <hyperlink ref="F102" r:id="rId3" display="https://podminky.urs.cz/item/CS_URS_2021_02/121151123"/>
    <hyperlink ref="F105" r:id="rId4" display="https://podminky.urs.cz/item/CS_URS_2021_02/124253101"/>
    <hyperlink ref="F108" r:id="rId5" display="https://podminky.urs.cz/item/CS_URS_2021_02/162351103"/>
    <hyperlink ref="F113" r:id="rId6" display="https://podminky.urs.cz/item/CS_URS_2021_02/167151111"/>
    <hyperlink ref="F118" r:id="rId7" display="https://podminky.urs.cz/item/CS_URS_2021_02/174251101"/>
    <hyperlink ref="F121" r:id="rId8" display="https://podminky.urs.cz/item/CS_URS_2021_02/181411122"/>
    <hyperlink ref="F127" r:id="rId9" display="https://podminky.urs.cz/item/CS_URS_2021_02/181951112"/>
    <hyperlink ref="F131" r:id="rId10" display="https://podminky.urs.cz/item/CS_URS_2021_02/182151111"/>
    <hyperlink ref="F135" r:id="rId11" display="https://podminky.urs.cz/item/CS_URS_2021_02/183102321R"/>
    <hyperlink ref="F141" r:id="rId12" display="https://podminky.urs.cz/item/CS_URS_2021_02/184102136"/>
    <hyperlink ref="F144" r:id="rId13" display="https://podminky.urs.cz/item/CS_URS_2021_02/184215133"/>
    <hyperlink ref="F147" r:id="rId14" display="https://podminky.urs.cz/item/CS_URS_2021_02/184215432"/>
    <hyperlink ref="F152" r:id="rId15" display="https://podminky.urs.cz/item/CS_URS_2021_02/162751117"/>
    <hyperlink ref="F155" r:id="rId16" display="https://podminky.urs.cz/item/CS_URS_2021_02/162751119"/>
    <hyperlink ref="F158" r:id="rId17" display="https://podminky.urs.cz/item/CS_URS_2021_02/171201201"/>
    <hyperlink ref="F161" r:id="rId18" display="https://podminky.urs.cz/item/CS_URS_2021_02/171201221"/>
    <hyperlink ref="F164" r:id="rId19" display="https://podminky.urs.cz/item/CS_URS_2021_02/162751137"/>
    <hyperlink ref="F167" r:id="rId20" display="https://podminky.urs.cz/item/CS_URS_2021_02/162751139"/>
    <hyperlink ref="F170" r:id="rId21" display="https://podminky.urs.cz/item/CS_URS_2021_02/997013601"/>
    <hyperlink ref="F174" r:id="rId22" display="https://podminky.urs.cz/item/CS_URS_2021_02/271532213"/>
    <hyperlink ref="F184" r:id="rId23" display="https://podminky.urs.cz/item/CS_URS_2021_02/60591226R"/>
    <hyperlink ref="F190" r:id="rId24" display="https://podminky.urs.cz/item/CS_URS_2021_02/430321616"/>
    <hyperlink ref="F194" r:id="rId25" display="https://podminky.urs.cz/item/CS_URS_2021_02/430361121"/>
    <hyperlink ref="F197" r:id="rId26" display="https://podminky.urs.cz/item/CS_URS_2021_02/434351141"/>
    <hyperlink ref="F202" r:id="rId27" display="https://podminky.urs.cz/item/CS_URS_2021_02/434351142"/>
    <hyperlink ref="F207" r:id="rId28" display="https://podminky.urs.cz/item/CS_URS_2021_02/462512270"/>
    <hyperlink ref="F210" r:id="rId29" display="https://podminky.urs.cz/item/CS_URS_2021_02/463212121"/>
    <hyperlink ref="F218" r:id="rId30" display="https://podminky.urs.cz/item/CS_URS_2021_02/464571111"/>
    <hyperlink ref="F224" r:id="rId31" display="https://podminky.urs.cz/item/CS_URS_2021_02/465511524"/>
    <hyperlink ref="F228" r:id="rId32" display="https://podminky.urs.cz/item/CS_URS_2021_02/99833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101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Revitalizace Švarcavy - 2.část - Revitalizace toku Švarcavy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386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>00274101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Město Přelouč</v>
      </c>
      <c r="F15" s="39"/>
      <c r="G15" s="39"/>
      <c r="H15" s="39"/>
      <c r="I15" s="133" t="s">
        <v>29</v>
      </c>
      <c r="J15" s="137" t="str">
        <f>IF('Rekapitulace stavby'!AN11="","",'Rekapitulace stavby'!AN11)</f>
        <v>CZ00274101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ROUND((SUM(BE82:BE141)),  2)</f>
        <v>0</v>
      </c>
      <c r="G33" s="39"/>
      <c r="H33" s="39"/>
      <c r="I33" s="149">
        <v>0.20999999999999999</v>
      </c>
      <c r="J33" s="148">
        <f>ROUND(((SUM(BE82:BE141))*I33),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ROUND((SUM(BF82:BF141)),  2)</f>
        <v>0</v>
      </c>
      <c r="G34" s="39"/>
      <c r="H34" s="39"/>
      <c r="I34" s="149">
        <v>0.14999999999999999</v>
      </c>
      <c r="J34" s="148">
        <f>ROUND(((SUM(BF82:BF141))*I34),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ROUND((SUM(BG82:BG141)),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ROUND((SUM(BH82:BH141)),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ROUND((SUM(BI82:BI141)),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Revitalizace Švarcavy - 2.část - Revitalizace toku Švarcavy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01.4. - Vegetační úpravy, ř.km 0.200-0.668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Přelouč</v>
      </c>
      <c r="G52" s="41"/>
      <c r="H52" s="41"/>
      <c r="I52" s="33" t="s">
        <v>23</v>
      </c>
      <c r="J52" s="73" t="str">
        <f>IF(J12="","",J12)</f>
        <v>1. 11. 2021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Město Přelouč</v>
      </c>
      <c r="G54" s="41"/>
      <c r="H54" s="41"/>
      <c r="I54" s="33" t="s">
        <v>33</v>
      </c>
      <c r="J54" s="37" t="str">
        <f>E21</f>
        <v>Vodohospodářský rozvoj a výstavba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Vodohospodářský rozvoj a výstavba a.s.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105</v>
      </c>
      <c r="D57" s="163"/>
      <c r="E57" s="163"/>
      <c r="F57" s="163"/>
      <c r="G57" s="163"/>
      <c r="H57" s="163"/>
      <c r="I57" s="163"/>
      <c r="J57" s="164" t="s">
        <v>106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107</v>
      </c>
    </row>
    <row r="60" s="9" customFormat="1" ht="24.96" customHeight="1">
      <c r="A60" s="9"/>
      <c r="B60" s="166"/>
      <c r="C60" s="167"/>
      <c r="D60" s="168" t="s">
        <v>108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109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387</v>
      </c>
      <c r="E62" s="175"/>
      <c r="F62" s="175"/>
      <c r="G62" s="175"/>
      <c r="H62" s="175"/>
      <c r="I62" s="175"/>
      <c r="J62" s="176">
        <f>J131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115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Revitalizace Švarcavy - 2.část - Revitalizace toku Švarcavy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102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01.4. - Vegetační úpravy, ř.km 0.200-0.668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Přelouč</v>
      </c>
      <c r="G76" s="41"/>
      <c r="H76" s="41"/>
      <c r="I76" s="33" t="s">
        <v>23</v>
      </c>
      <c r="J76" s="73" t="str">
        <f>IF(J12="","",J12)</f>
        <v>1. 11. 2021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5.65" customHeight="1">
      <c r="A78" s="39"/>
      <c r="B78" s="40"/>
      <c r="C78" s="33" t="s">
        <v>25</v>
      </c>
      <c r="D78" s="41"/>
      <c r="E78" s="41"/>
      <c r="F78" s="28" t="str">
        <f>E15</f>
        <v>Město Přelouč</v>
      </c>
      <c r="G78" s="41"/>
      <c r="H78" s="41"/>
      <c r="I78" s="33" t="s">
        <v>33</v>
      </c>
      <c r="J78" s="37" t="str">
        <f>E21</f>
        <v>Vodohospodářský rozvoj a výstavba a.s.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31</v>
      </c>
      <c r="D79" s="41"/>
      <c r="E79" s="41"/>
      <c r="F79" s="28" t="str">
        <f>IF(E18="","",E18)</f>
        <v>Vyplň údaj</v>
      </c>
      <c r="G79" s="41"/>
      <c r="H79" s="41"/>
      <c r="I79" s="33" t="s">
        <v>38</v>
      </c>
      <c r="J79" s="37" t="str">
        <f>E24</f>
        <v>Vodohospodářský rozvoj a výstavba a.s.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116</v>
      </c>
      <c r="D81" s="181" t="s">
        <v>60</v>
      </c>
      <c r="E81" s="181" t="s">
        <v>56</v>
      </c>
      <c r="F81" s="181" t="s">
        <v>57</v>
      </c>
      <c r="G81" s="181" t="s">
        <v>117</v>
      </c>
      <c r="H81" s="181" t="s">
        <v>118</v>
      </c>
      <c r="I81" s="181" t="s">
        <v>119</v>
      </c>
      <c r="J81" s="181" t="s">
        <v>106</v>
      </c>
      <c r="K81" s="182" t="s">
        <v>120</v>
      </c>
      <c r="L81" s="183"/>
      <c r="M81" s="93" t="s">
        <v>19</v>
      </c>
      <c r="N81" s="94" t="s">
        <v>45</v>
      </c>
      <c r="O81" s="94" t="s">
        <v>121</v>
      </c>
      <c r="P81" s="94" t="s">
        <v>122</v>
      </c>
      <c r="Q81" s="94" t="s">
        <v>123</v>
      </c>
      <c r="R81" s="94" t="s">
        <v>124</v>
      </c>
      <c r="S81" s="94" t="s">
        <v>125</v>
      </c>
      <c r="T81" s="95" t="s">
        <v>126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127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74</v>
      </c>
      <c r="AU82" s="18" t="s">
        <v>107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74</v>
      </c>
      <c r="E83" s="192" t="s">
        <v>128</v>
      </c>
      <c r="F83" s="192" t="s">
        <v>129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P84+P131</f>
        <v>0</v>
      </c>
      <c r="Q83" s="197"/>
      <c r="R83" s="198">
        <f>R84+R131</f>
        <v>0</v>
      </c>
      <c r="S83" s="197"/>
      <c r="T83" s="199">
        <f>T84+T131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83</v>
      </c>
      <c r="AT83" s="201" t="s">
        <v>74</v>
      </c>
      <c r="AU83" s="201" t="s">
        <v>75</v>
      </c>
      <c r="AY83" s="200" t="s">
        <v>130</v>
      </c>
      <c r="BK83" s="202">
        <f>BK84+BK131</f>
        <v>0</v>
      </c>
    </row>
    <row r="84" s="12" customFormat="1" ht="22.8" customHeight="1">
      <c r="A84" s="12"/>
      <c r="B84" s="189"/>
      <c r="C84" s="190"/>
      <c r="D84" s="191" t="s">
        <v>74</v>
      </c>
      <c r="E84" s="203" t="s">
        <v>83</v>
      </c>
      <c r="F84" s="203" t="s">
        <v>131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SUM(P85:P130)</f>
        <v>0</v>
      </c>
      <c r="Q84" s="197"/>
      <c r="R84" s="198">
        <f>SUM(R85:R130)</f>
        <v>0</v>
      </c>
      <c r="S84" s="197"/>
      <c r="T84" s="199">
        <f>SUM(T85:T130)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83</v>
      </c>
      <c r="AT84" s="201" t="s">
        <v>74</v>
      </c>
      <c r="AU84" s="201" t="s">
        <v>83</v>
      </c>
      <c r="AY84" s="200" t="s">
        <v>130</v>
      </c>
      <c r="BK84" s="202">
        <f>SUM(BK85:BK130)</f>
        <v>0</v>
      </c>
    </row>
    <row r="85" s="2" customFormat="1" ht="21.75" customHeight="1">
      <c r="A85" s="39"/>
      <c r="B85" s="40"/>
      <c r="C85" s="205" t="s">
        <v>83</v>
      </c>
      <c r="D85" s="205" t="s">
        <v>132</v>
      </c>
      <c r="E85" s="206" t="s">
        <v>388</v>
      </c>
      <c r="F85" s="207" t="s">
        <v>389</v>
      </c>
      <c r="G85" s="208" t="s">
        <v>153</v>
      </c>
      <c r="H85" s="209">
        <v>8</v>
      </c>
      <c r="I85" s="210"/>
      <c r="J85" s="211">
        <f>ROUND(I85*H85,2)</f>
        <v>0</v>
      </c>
      <c r="K85" s="207" t="s">
        <v>145</v>
      </c>
      <c r="L85" s="45"/>
      <c r="M85" s="212" t="s">
        <v>19</v>
      </c>
      <c r="N85" s="213" t="s">
        <v>46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136</v>
      </c>
      <c r="AT85" s="216" t="s">
        <v>132</v>
      </c>
      <c r="AU85" s="216" t="s">
        <v>85</v>
      </c>
      <c r="AY85" s="18" t="s">
        <v>130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83</v>
      </c>
      <c r="BK85" s="217">
        <f>ROUND(I85*H85,2)</f>
        <v>0</v>
      </c>
      <c r="BL85" s="18" t="s">
        <v>136</v>
      </c>
      <c r="BM85" s="216" t="s">
        <v>390</v>
      </c>
    </row>
    <row r="86" s="2" customFormat="1">
      <c r="A86" s="39"/>
      <c r="B86" s="40"/>
      <c r="C86" s="41"/>
      <c r="D86" s="234" t="s">
        <v>147</v>
      </c>
      <c r="E86" s="41"/>
      <c r="F86" s="235" t="s">
        <v>391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147</v>
      </c>
      <c r="AU86" s="18" t="s">
        <v>85</v>
      </c>
    </row>
    <row r="87" s="2" customFormat="1" ht="21.75" customHeight="1">
      <c r="A87" s="39"/>
      <c r="B87" s="40"/>
      <c r="C87" s="205" t="s">
        <v>85</v>
      </c>
      <c r="D87" s="205" t="s">
        <v>132</v>
      </c>
      <c r="E87" s="206" t="s">
        <v>392</v>
      </c>
      <c r="F87" s="207" t="s">
        <v>393</v>
      </c>
      <c r="G87" s="208" t="s">
        <v>153</v>
      </c>
      <c r="H87" s="209">
        <v>5</v>
      </c>
      <c r="I87" s="210"/>
      <c r="J87" s="211">
        <f>ROUND(I87*H87,2)</f>
        <v>0</v>
      </c>
      <c r="K87" s="207" t="s">
        <v>145</v>
      </c>
      <c r="L87" s="45"/>
      <c r="M87" s="212" t="s">
        <v>19</v>
      </c>
      <c r="N87" s="213" t="s">
        <v>46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136</v>
      </c>
      <c r="AT87" s="216" t="s">
        <v>132</v>
      </c>
      <c r="AU87" s="216" t="s">
        <v>85</v>
      </c>
      <c r="AY87" s="18" t="s">
        <v>130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83</v>
      </c>
      <c r="BK87" s="217">
        <f>ROUND(I87*H87,2)</f>
        <v>0</v>
      </c>
      <c r="BL87" s="18" t="s">
        <v>136</v>
      </c>
      <c r="BM87" s="216" t="s">
        <v>394</v>
      </c>
    </row>
    <row r="88" s="2" customFormat="1">
      <c r="A88" s="39"/>
      <c r="B88" s="40"/>
      <c r="C88" s="41"/>
      <c r="D88" s="234" t="s">
        <v>147</v>
      </c>
      <c r="E88" s="41"/>
      <c r="F88" s="235" t="s">
        <v>395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147</v>
      </c>
      <c r="AU88" s="18" t="s">
        <v>85</v>
      </c>
    </row>
    <row r="89" s="2" customFormat="1" ht="21.75" customHeight="1">
      <c r="A89" s="39"/>
      <c r="B89" s="40"/>
      <c r="C89" s="205" t="s">
        <v>150</v>
      </c>
      <c r="D89" s="205" t="s">
        <v>132</v>
      </c>
      <c r="E89" s="206" t="s">
        <v>396</v>
      </c>
      <c r="F89" s="207" t="s">
        <v>397</v>
      </c>
      <c r="G89" s="208" t="s">
        <v>153</v>
      </c>
      <c r="H89" s="209">
        <v>3</v>
      </c>
      <c r="I89" s="210"/>
      <c r="J89" s="211">
        <f>ROUND(I89*H89,2)</f>
        <v>0</v>
      </c>
      <c r="K89" s="207" t="s">
        <v>145</v>
      </c>
      <c r="L89" s="45"/>
      <c r="M89" s="212" t="s">
        <v>19</v>
      </c>
      <c r="N89" s="213" t="s">
        <v>46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136</v>
      </c>
      <c r="AT89" s="216" t="s">
        <v>132</v>
      </c>
      <c r="AU89" s="216" t="s">
        <v>85</v>
      </c>
      <c r="AY89" s="18" t="s">
        <v>130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83</v>
      </c>
      <c r="BK89" s="217">
        <f>ROUND(I89*H89,2)</f>
        <v>0</v>
      </c>
      <c r="BL89" s="18" t="s">
        <v>136</v>
      </c>
      <c r="BM89" s="216" t="s">
        <v>398</v>
      </c>
    </row>
    <row r="90" s="2" customFormat="1">
      <c r="A90" s="39"/>
      <c r="B90" s="40"/>
      <c r="C90" s="41"/>
      <c r="D90" s="234" t="s">
        <v>147</v>
      </c>
      <c r="E90" s="41"/>
      <c r="F90" s="235" t="s">
        <v>399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147</v>
      </c>
      <c r="AU90" s="18" t="s">
        <v>85</v>
      </c>
    </row>
    <row r="91" s="2" customFormat="1" ht="21.75" customHeight="1">
      <c r="A91" s="39"/>
      <c r="B91" s="40"/>
      <c r="C91" s="205" t="s">
        <v>136</v>
      </c>
      <c r="D91" s="205" t="s">
        <v>132</v>
      </c>
      <c r="E91" s="206" t="s">
        <v>400</v>
      </c>
      <c r="F91" s="207" t="s">
        <v>401</v>
      </c>
      <c r="G91" s="208" t="s">
        <v>153</v>
      </c>
      <c r="H91" s="209">
        <v>2</v>
      </c>
      <c r="I91" s="210"/>
      <c r="J91" s="211">
        <f>ROUND(I91*H91,2)</f>
        <v>0</v>
      </c>
      <c r="K91" s="207" t="s">
        <v>145</v>
      </c>
      <c r="L91" s="45"/>
      <c r="M91" s="212" t="s">
        <v>19</v>
      </c>
      <c r="N91" s="213" t="s">
        <v>46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136</v>
      </c>
      <c r="AT91" s="216" t="s">
        <v>132</v>
      </c>
      <c r="AU91" s="216" t="s">
        <v>85</v>
      </c>
      <c r="AY91" s="18" t="s">
        <v>130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83</v>
      </c>
      <c r="BK91" s="217">
        <f>ROUND(I91*H91,2)</f>
        <v>0</v>
      </c>
      <c r="BL91" s="18" t="s">
        <v>136</v>
      </c>
      <c r="BM91" s="216" t="s">
        <v>402</v>
      </c>
    </row>
    <row r="92" s="2" customFormat="1">
      <c r="A92" s="39"/>
      <c r="B92" s="40"/>
      <c r="C92" s="41"/>
      <c r="D92" s="234" t="s">
        <v>147</v>
      </c>
      <c r="E92" s="41"/>
      <c r="F92" s="235" t="s">
        <v>403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147</v>
      </c>
      <c r="AU92" s="18" t="s">
        <v>85</v>
      </c>
    </row>
    <row r="93" s="2" customFormat="1" ht="21.75" customHeight="1">
      <c r="A93" s="39"/>
      <c r="B93" s="40"/>
      <c r="C93" s="205" t="s">
        <v>162</v>
      </c>
      <c r="D93" s="205" t="s">
        <v>132</v>
      </c>
      <c r="E93" s="206" t="s">
        <v>404</v>
      </c>
      <c r="F93" s="207" t="s">
        <v>405</v>
      </c>
      <c r="G93" s="208" t="s">
        <v>153</v>
      </c>
      <c r="H93" s="209">
        <v>1</v>
      </c>
      <c r="I93" s="210"/>
      <c r="J93" s="211">
        <f>ROUND(I93*H93,2)</f>
        <v>0</v>
      </c>
      <c r="K93" s="207" t="s">
        <v>145</v>
      </c>
      <c r="L93" s="45"/>
      <c r="M93" s="212" t="s">
        <v>19</v>
      </c>
      <c r="N93" s="213" t="s">
        <v>46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136</v>
      </c>
      <c r="AT93" s="216" t="s">
        <v>132</v>
      </c>
      <c r="AU93" s="216" t="s">
        <v>85</v>
      </c>
      <c r="AY93" s="18" t="s">
        <v>130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83</v>
      </c>
      <c r="BK93" s="217">
        <f>ROUND(I93*H93,2)</f>
        <v>0</v>
      </c>
      <c r="BL93" s="18" t="s">
        <v>136</v>
      </c>
      <c r="BM93" s="216" t="s">
        <v>406</v>
      </c>
    </row>
    <row r="94" s="2" customFormat="1">
      <c r="A94" s="39"/>
      <c r="B94" s="40"/>
      <c r="C94" s="41"/>
      <c r="D94" s="234" t="s">
        <v>147</v>
      </c>
      <c r="E94" s="41"/>
      <c r="F94" s="235" t="s">
        <v>407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147</v>
      </c>
      <c r="AU94" s="18" t="s">
        <v>85</v>
      </c>
    </row>
    <row r="95" s="2" customFormat="1" ht="24.15" customHeight="1">
      <c r="A95" s="39"/>
      <c r="B95" s="40"/>
      <c r="C95" s="205" t="s">
        <v>168</v>
      </c>
      <c r="D95" s="205" t="s">
        <v>132</v>
      </c>
      <c r="E95" s="206" t="s">
        <v>408</v>
      </c>
      <c r="F95" s="207" t="s">
        <v>409</v>
      </c>
      <c r="G95" s="208" t="s">
        <v>153</v>
      </c>
      <c r="H95" s="209">
        <v>13</v>
      </c>
      <c r="I95" s="210"/>
      <c r="J95" s="211">
        <f>ROUND(I95*H95,2)</f>
        <v>0</v>
      </c>
      <c r="K95" s="207" t="s">
        <v>145</v>
      </c>
      <c r="L95" s="45"/>
      <c r="M95" s="212" t="s">
        <v>19</v>
      </c>
      <c r="N95" s="213" t="s">
        <v>46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136</v>
      </c>
      <c r="AT95" s="216" t="s">
        <v>132</v>
      </c>
      <c r="AU95" s="216" t="s">
        <v>85</v>
      </c>
      <c r="AY95" s="18" t="s">
        <v>130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83</v>
      </c>
      <c r="BK95" s="217">
        <f>ROUND(I95*H95,2)</f>
        <v>0</v>
      </c>
      <c r="BL95" s="18" t="s">
        <v>136</v>
      </c>
      <c r="BM95" s="216" t="s">
        <v>410</v>
      </c>
    </row>
    <row r="96" s="2" customFormat="1">
      <c r="A96" s="39"/>
      <c r="B96" s="40"/>
      <c r="C96" s="41"/>
      <c r="D96" s="234" t="s">
        <v>147</v>
      </c>
      <c r="E96" s="41"/>
      <c r="F96" s="235" t="s">
        <v>411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147</v>
      </c>
      <c r="AU96" s="18" t="s">
        <v>85</v>
      </c>
    </row>
    <row r="97" s="13" customFormat="1">
      <c r="A97" s="13"/>
      <c r="B97" s="223"/>
      <c r="C97" s="224"/>
      <c r="D97" s="218" t="s">
        <v>140</v>
      </c>
      <c r="E97" s="225" t="s">
        <v>19</v>
      </c>
      <c r="F97" s="226" t="s">
        <v>216</v>
      </c>
      <c r="G97" s="224"/>
      <c r="H97" s="227">
        <v>13</v>
      </c>
      <c r="I97" s="228"/>
      <c r="J97" s="224"/>
      <c r="K97" s="224"/>
      <c r="L97" s="229"/>
      <c r="M97" s="230"/>
      <c r="N97" s="231"/>
      <c r="O97" s="231"/>
      <c r="P97" s="231"/>
      <c r="Q97" s="231"/>
      <c r="R97" s="231"/>
      <c r="S97" s="231"/>
      <c r="T97" s="23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3" t="s">
        <v>140</v>
      </c>
      <c r="AU97" s="233" t="s">
        <v>85</v>
      </c>
      <c r="AV97" s="13" t="s">
        <v>85</v>
      </c>
      <c r="AW97" s="13" t="s">
        <v>37</v>
      </c>
      <c r="AX97" s="13" t="s">
        <v>83</v>
      </c>
      <c r="AY97" s="233" t="s">
        <v>130</v>
      </c>
    </row>
    <row r="98" s="2" customFormat="1" ht="24.15" customHeight="1">
      <c r="A98" s="39"/>
      <c r="B98" s="40"/>
      <c r="C98" s="205" t="s">
        <v>174</v>
      </c>
      <c r="D98" s="205" t="s">
        <v>132</v>
      </c>
      <c r="E98" s="206" t="s">
        <v>412</v>
      </c>
      <c r="F98" s="207" t="s">
        <v>413</v>
      </c>
      <c r="G98" s="208" t="s">
        <v>153</v>
      </c>
      <c r="H98" s="209">
        <v>5</v>
      </c>
      <c r="I98" s="210"/>
      <c r="J98" s="211">
        <f>ROUND(I98*H98,2)</f>
        <v>0</v>
      </c>
      <c r="K98" s="207" t="s">
        <v>145</v>
      </c>
      <c r="L98" s="45"/>
      <c r="M98" s="212" t="s">
        <v>19</v>
      </c>
      <c r="N98" s="213" t="s">
        <v>46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136</v>
      </c>
      <c r="AT98" s="216" t="s">
        <v>132</v>
      </c>
      <c r="AU98" s="216" t="s">
        <v>85</v>
      </c>
      <c r="AY98" s="18" t="s">
        <v>130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83</v>
      </c>
      <c r="BK98" s="217">
        <f>ROUND(I98*H98,2)</f>
        <v>0</v>
      </c>
      <c r="BL98" s="18" t="s">
        <v>136</v>
      </c>
      <c r="BM98" s="216" t="s">
        <v>414</v>
      </c>
    </row>
    <row r="99" s="2" customFormat="1">
      <c r="A99" s="39"/>
      <c r="B99" s="40"/>
      <c r="C99" s="41"/>
      <c r="D99" s="234" t="s">
        <v>147</v>
      </c>
      <c r="E99" s="41"/>
      <c r="F99" s="235" t="s">
        <v>415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147</v>
      </c>
      <c r="AU99" s="18" t="s">
        <v>85</v>
      </c>
    </row>
    <row r="100" s="13" customFormat="1">
      <c r="A100" s="13"/>
      <c r="B100" s="223"/>
      <c r="C100" s="224"/>
      <c r="D100" s="218" t="s">
        <v>140</v>
      </c>
      <c r="E100" s="225" t="s">
        <v>19</v>
      </c>
      <c r="F100" s="226" t="s">
        <v>162</v>
      </c>
      <c r="G100" s="224"/>
      <c r="H100" s="227">
        <v>5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140</v>
      </c>
      <c r="AU100" s="233" t="s">
        <v>85</v>
      </c>
      <c r="AV100" s="13" t="s">
        <v>85</v>
      </c>
      <c r="AW100" s="13" t="s">
        <v>37</v>
      </c>
      <c r="AX100" s="13" t="s">
        <v>83</v>
      </c>
      <c r="AY100" s="233" t="s">
        <v>130</v>
      </c>
    </row>
    <row r="101" s="2" customFormat="1" ht="24.15" customHeight="1">
      <c r="A101" s="39"/>
      <c r="B101" s="40"/>
      <c r="C101" s="205" t="s">
        <v>182</v>
      </c>
      <c r="D101" s="205" t="s">
        <v>132</v>
      </c>
      <c r="E101" s="206" t="s">
        <v>416</v>
      </c>
      <c r="F101" s="207" t="s">
        <v>417</v>
      </c>
      <c r="G101" s="208" t="s">
        <v>153</v>
      </c>
      <c r="H101" s="209">
        <v>1</v>
      </c>
      <c r="I101" s="210"/>
      <c r="J101" s="211">
        <f>ROUND(I101*H101,2)</f>
        <v>0</v>
      </c>
      <c r="K101" s="207" t="s">
        <v>145</v>
      </c>
      <c r="L101" s="45"/>
      <c r="M101" s="212" t="s">
        <v>19</v>
      </c>
      <c r="N101" s="213" t="s">
        <v>46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136</v>
      </c>
      <c r="AT101" s="216" t="s">
        <v>132</v>
      </c>
      <c r="AU101" s="216" t="s">
        <v>85</v>
      </c>
      <c r="AY101" s="18" t="s">
        <v>130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83</v>
      </c>
      <c r="BK101" s="217">
        <f>ROUND(I101*H101,2)</f>
        <v>0</v>
      </c>
      <c r="BL101" s="18" t="s">
        <v>136</v>
      </c>
      <c r="BM101" s="216" t="s">
        <v>418</v>
      </c>
    </row>
    <row r="102" s="2" customFormat="1">
      <c r="A102" s="39"/>
      <c r="B102" s="40"/>
      <c r="C102" s="41"/>
      <c r="D102" s="234" t="s">
        <v>147</v>
      </c>
      <c r="E102" s="41"/>
      <c r="F102" s="235" t="s">
        <v>419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147</v>
      </c>
      <c r="AU102" s="18" t="s">
        <v>85</v>
      </c>
    </row>
    <row r="103" s="13" customFormat="1">
      <c r="A103" s="13"/>
      <c r="B103" s="223"/>
      <c r="C103" s="224"/>
      <c r="D103" s="218" t="s">
        <v>140</v>
      </c>
      <c r="E103" s="225" t="s">
        <v>19</v>
      </c>
      <c r="F103" s="226" t="s">
        <v>83</v>
      </c>
      <c r="G103" s="224"/>
      <c r="H103" s="227">
        <v>1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140</v>
      </c>
      <c r="AU103" s="233" t="s">
        <v>85</v>
      </c>
      <c r="AV103" s="13" t="s">
        <v>85</v>
      </c>
      <c r="AW103" s="13" t="s">
        <v>37</v>
      </c>
      <c r="AX103" s="13" t="s">
        <v>83</v>
      </c>
      <c r="AY103" s="233" t="s">
        <v>130</v>
      </c>
    </row>
    <row r="104" s="2" customFormat="1" ht="24.15" customHeight="1">
      <c r="A104" s="39"/>
      <c r="B104" s="40"/>
      <c r="C104" s="205" t="s">
        <v>189</v>
      </c>
      <c r="D104" s="205" t="s">
        <v>132</v>
      </c>
      <c r="E104" s="206" t="s">
        <v>420</v>
      </c>
      <c r="F104" s="207" t="s">
        <v>421</v>
      </c>
      <c r="G104" s="208" t="s">
        <v>153</v>
      </c>
      <c r="H104" s="209">
        <v>13</v>
      </c>
      <c r="I104" s="210"/>
      <c r="J104" s="211">
        <f>ROUND(I104*H104,2)</f>
        <v>0</v>
      </c>
      <c r="K104" s="207" t="s">
        <v>145</v>
      </c>
      <c r="L104" s="45"/>
      <c r="M104" s="212" t="s">
        <v>19</v>
      </c>
      <c r="N104" s="213" t="s">
        <v>46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136</v>
      </c>
      <c r="AT104" s="216" t="s">
        <v>132</v>
      </c>
      <c r="AU104" s="216" t="s">
        <v>85</v>
      </c>
      <c r="AY104" s="18" t="s">
        <v>130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83</v>
      </c>
      <c r="BK104" s="217">
        <f>ROUND(I104*H104,2)</f>
        <v>0</v>
      </c>
      <c r="BL104" s="18" t="s">
        <v>136</v>
      </c>
      <c r="BM104" s="216" t="s">
        <v>422</v>
      </c>
    </row>
    <row r="105" s="2" customFormat="1">
      <c r="A105" s="39"/>
      <c r="B105" s="40"/>
      <c r="C105" s="41"/>
      <c r="D105" s="234" t="s">
        <v>147</v>
      </c>
      <c r="E105" s="41"/>
      <c r="F105" s="235" t="s">
        <v>423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147</v>
      </c>
      <c r="AU105" s="18" t="s">
        <v>85</v>
      </c>
    </row>
    <row r="106" s="13" customFormat="1">
      <c r="A106" s="13"/>
      <c r="B106" s="223"/>
      <c r="C106" s="224"/>
      <c r="D106" s="218" t="s">
        <v>140</v>
      </c>
      <c r="E106" s="225" t="s">
        <v>19</v>
      </c>
      <c r="F106" s="226" t="s">
        <v>216</v>
      </c>
      <c r="G106" s="224"/>
      <c r="H106" s="227">
        <v>13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140</v>
      </c>
      <c r="AU106" s="233" t="s">
        <v>85</v>
      </c>
      <c r="AV106" s="13" t="s">
        <v>85</v>
      </c>
      <c r="AW106" s="13" t="s">
        <v>37</v>
      </c>
      <c r="AX106" s="13" t="s">
        <v>83</v>
      </c>
      <c r="AY106" s="233" t="s">
        <v>130</v>
      </c>
    </row>
    <row r="107" s="2" customFormat="1" ht="24.15" customHeight="1">
      <c r="A107" s="39"/>
      <c r="B107" s="40"/>
      <c r="C107" s="205" t="s">
        <v>195</v>
      </c>
      <c r="D107" s="205" t="s">
        <v>132</v>
      </c>
      <c r="E107" s="206" t="s">
        <v>424</v>
      </c>
      <c r="F107" s="207" t="s">
        <v>425</v>
      </c>
      <c r="G107" s="208" t="s">
        <v>153</v>
      </c>
      <c r="H107" s="209">
        <v>5</v>
      </c>
      <c r="I107" s="210"/>
      <c r="J107" s="211">
        <f>ROUND(I107*H107,2)</f>
        <v>0</v>
      </c>
      <c r="K107" s="207" t="s">
        <v>145</v>
      </c>
      <c r="L107" s="45"/>
      <c r="M107" s="212" t="s">
        <v>19</v>
      </c>
      <c r="N107" s="213" t="s">
        <v>46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136</v>
      </c>
      <c r="AT107" s="216" t="s">
        <v>132</v>
      </c>
      <c r="AU107" s="216" t="s">
        <v>85</v>
      </c>
      <c r="AY107" s="18" t="s">
        <v>130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83</v>
      </c>
      <c r="BK107" s="217">
        <f>ROUND(I107*H107,2)</f>
        <v>0</v>
      </c>
      <c r="BL107" s="18" t="s">
        <v>136</v>
      </c>
      <c r="BM107" s="216" t="s">
        <v>426</v>
      </c>
    </row>
    <row r="108" s="2" customFormat="1">
      <c r="A108" s="39"/>
      <c r="B108" s="40"/>
      <c r="C108" s="41"/>
      <c r="D108" s="234" t="s">
        <v>147</v>
      </c>
      <c r="E108" s="41"/>
      <c r="F108" s="235" t="s">
        <v>427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147</v>
      </c>
      <c r="AU108" s="18" t="s">
        <v>85</v>
      </c>
    </row>
    <row r="109" s="13" customFormat="1">
      <c r="A109" s="13"/>
      <c r="B109" s="223"/>
      <c r="C109" s="224"/>
      <c r="D109" s="218" t="s">
        <v>140</v>
      </c>
      <c r="E109" s="225" t="s">
        <v>19</v>
      </c>
      <c r="F109" s="226" t="s">
        <v>162</v>
      </c>
      <c r="G109" s="224"/>
      <c r="H109" s="227">
        <v>5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140</v>
      </c>
      <c r="AU109" s="233" t="s">
        <v>85</v>
      </c>
      <c r="AV109" s="13" t="s">
        <v>85</v>
      </c>
      <c r="AW109" s="13" t="s">
        <v>37</v>
      </c>
      <c r="AX109" s="13" t="s">
        <v>83</v>
      </c>
      <c r="AY109" s="233" t="s">
        <v>130</v>
      </c>
    </row>
    <row r="110" s="2" customFormat="1" ht="24.15" customHeight="1">
      <c r="A110" s="39"/>
      <c r="B110" s="40"/>
      <c r="C110" s="205" t="s">
        <v>201</v>
      </c>
      <c r="D110" s="205" t="s">
        <v>132</v>
      </c>
      <c r="E110" s="206" t="s">
        <v>428</v>
      </c>
      <c r="F110" s="207" t="s">
        <v>429</v>
      </c>
      <c r="G110" s="208" t="s">
        <v>153</v>
      </c>
      <c r="H110" s="209">
        <v>1</v>
      </c>
      <c r="I110" s="210"/>
      <c r="J110" s="211">
        <f>ROUND(I110*H110,2)</f>
        <v>0</v>
      </c>
      <c r="K110" s="207" t="s">
        <v>145</v>
      </c>
      <c r="L110" s="45"/>
      <c r="M110" s="212" t="s">
        <v>19</v>
      </c>
      <c r="N110" s="213" t="s">
        <v>46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136</v>
      </c>
      <c r="AT110" s="216" t="s">
        <v>132</v>
      </c>
      <c r="AU110" s="216" t="s">
        <v>85</v>
      </c>
      <c r="AY110" s="18" t="s">
        <v>130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83</v>
      </c>
      <c r="BK110" s="217">
        <f>ROUND(I110*H110,2)</f>
        <v>0</v>
      </c>
      <c r="BL110" s="18" t="s">
        <v>136</v>
      </c>
      <c r="BM110" s="216" t="s">
        <v>430</v>
      </c>
    </row>
    <row r="111" s="2" customFormat="1">
      <c r="A111" s="39"/>
      <c r="B111" s="40"/>
      <c r="C111" s="41"/>
      <c r="D111" s="234" t="s">
        <v>147</v>
      </c>
      <c r="E111" s="41"/>
      <c r="F111" s="235" t="s">
        <v>431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147</v>
      </c>
      <c r="AU111" s="18" t="s">
        <v>85</v>
      </c>
    </row>
    <row r="112" s="13" customFormat="1">
      <c r="A112" s="13"/>
      <c r="B112" s="223"/>
      <c r="C112" s="224"/>
      <c r="D112" s="218" t="s">
        <v>140</v>
      </c>
      <c r="E112" s="225" t="s">
        <v>19</v>
      </c>
      <c r="F112" s="226" t="s">
        <v>83</v>
      </c>
      <c r="G112" s="224"/>
      <c r="H112" s="227">
        <v>1</v>
      </c>
      <c r="I112" s="228"/>
      <c r="J112" s="224"/>
      <c r="K112" s="224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140</v>
      </c>
      <c r="AU112" s="233" t="s">
        <v>85</v>
      </c>
      <c r="AV112" s="13" t="s">
        <v>85</v>
      </c>
      <c r="AW112" s="13" t="s">
        <v>37</v>
      </c>
      <c r="AX112" s="13" t="s">
        <v>83</v>
      </c>
      <c r="AY112" s="233" t="s">
        <v>130</v>
      </c>
    </row>
    <row r="113" s="2" customFormat="1" ht="24.15" customHeight="1">
      <c r="A113" s="39"/>
      <c r="B113" s="40"/>
      <c r="C113" s="205" t="s">
        <v>209</v>
      </c>
      <c r="D113" s="205" t="s">
        <v>132</v>
      </c>
      <c r="E113" s="206" t="s">
        <v>432</v>
      </c>
      <c r="F113" s="207" t="s">
        <v>433</v>
      </c>
      <c r="G113" s="208" t="s">
        <v>153</v>
      </c>
      <c r="H113" s="209">
        <v>13</v>
      </c>
      <c r="I113" s="210"/>
      <c r="J113" s="211">
        <f>ROUND(I113*H113,2)</f>
        <v>0</v>
      </c>
      <c r="K113" s="207" t="s">
        <v>145</v>
      </c>
      <c r="L113" s="45"/>
      <c r="M113" s="212" t="s">
        <v>19</v>
      </c>
      <c r="N113" s="213" t="s">
        <v>46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136</v>
      </c>
      <c r="AT113" s="216" t="s">
        <v>132</v>
      </c>
      <c r="AU113" s="216" t="s">
        <v>85</v>
      </c>
      <c r="AY113" s="18" t="s">
        <v>130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83</v>
      </c>
      <c r="BK113" s="217">
        <f>ROUND(I113*H113,2)</f>
        <v>0</v>
      </c>
      <c r="BL113" s="18" t="s">
        <v>136</v>
      </c>
      <c r="BM113" s="216" t="s">
        <v>434</v>
      </c>
    </row>
    <row r="114" s="2" customFormat="1">
      <c r="A114" s="39"/>
      <c r="B114" s="40"/>
      <c r="C114" s="41"/>
      <c r="D114" s="234" t="s">
        <v>147</v>
      </c>
      <c r="E114" s="41"/>
      <c r="F114" s="235" t="s">
        <v>435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147</v>
      </c>
      <c r="AU114" s="18" t="s">
        <v>85</v>
      </c>
    </row>
    <row r="115" s="13" customFormat="1">
      <c r="A115" s="13"/>
      <c r="B115" s="223"/>
      <c r="C115" s="224"/>
      <c r="D115" s="218" t="s">
        <v>140</v>
      </c>
      <c r="E115" s="225" t="s">
        <v>19</v>
      </c>
      <c r="F115" s="226" t="s">
        <v>216</v>
      </c>
      <c r="G115" s="224"/>
      <c r="H115" s="227">
        <v>13</v>
      </c>
      <c r="I115" s="228"/>
      <c r="J115" s="224"/>
      <c r="K115" s="224"/>
      <c r="L115" s="229"/>
      <c r="M115" s="230"/>
      <c r="N115" s="231"/>
      <c r="O115" s="231"/>
      <c r="P115" s="231"/>
      <c r="Q115" s="231"/>
      <c r="R115" s="231"/>
      <c r="S115" s="231"/>
      <c r="T115" s="23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3" t="s">
        <v>140</v>
      </c>
      <c r="AU115" s="233" t="s">
        <v>85</v>
      </c>
      <c r="AV115" s="13" t="s">
        <v>85</v>
      </c>
      <c r="AW115" s="13" t="s">
        <v>37</v>
      </c>
      <c r="AX115" s="13" t="s">
        <v>83</v>
      </c>
      <c r="AY115" s="233" t="s">
        <v>130</v>
      </c>
    </row>
    <row r="116" s="2" customFormat="1" ht="24.15" customHeight="1">
      <c r="A116" s="39"/>
      <c r="B116" s="40"/>
      <c r="C116" s="205" t="s">
        <v>216</v>
      </c>
      <c r="D116" s="205" t="s">
        <v>132</v>
      </c>
      <c r="E116" s="206" t="s">
        <v>436</v>
      </c>
      <c r="F116" s="207" t="s">
        <v>437</v>
      </c>
      <c r="G116" s="208" t="s">
        <v>153</v>
      </c>
      <c r="H116" s="209">
        <v>5</v>
      </c>
      <c r="I116" s="210"/>
      <c r="J116" s="211">
        <f>ROUND(I116*H116,2)</f>
        <v>0</v>
      </c>
      <c r="K116" s="207" t="s">
        <v>145</v>
      </c>
      <c r="L116" s="45"/>
      <c r="M116" s="212" t="s">
        <v>19</v>
      </c>
      <c r="N116" s="213" t="s">
        <v>46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136</v>
      </c>
      <c r="AT116" s="216" t="s">
        <v>132</v>
      </c>
      <c r="AU116" s="216" t="s">
        <v>85</v>
      </c>
      <c r="AY116" s="18" t="s">
        <v>130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83</v>
      </c>
      <c r="BK116" s="217">
        <f>ROUND(I116*H116,2)</f>
        <v>0</v>
      </c>
      <c r="BL116" s="18" t="s">
        <v>136</v>
      </c>
      <c r="BM116" s="216" t="s">
        <v>438</v>
      </c>
    </row>
    <row r="117" s="2" customFormat="1">
      <c r="A117" s="39"/>
      <c r="B117" s="40"/>
      <c r="C117" s="41"/>
      <c r="D117" s="234" t="s">
        <v>147</v>
      </c>
      <c r="E117" s="41"/>
      <c r="F117" s="235" t="s">
        <v>439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147</v>
      </c>
      <c r="AU117" s="18" t="s">
        <v>85</v>
      </c>
    </row>
    <row r="118" s="13" customFormat="1">
      <c r="A118" s="13"/>
      <c r="B118" s="223"/>
      <c r="C118" s="224"/>
      <c r="D118" s="218" t="s">
        <v>140</v>
      </c>
      <c r="E118" s="225" t="s">
        <v>19</v>
      </c>
      <c r="F118" s="226" t="s">
        <v>162</v>
      </c>
      <c r="G118" s="224"/>
      <c r="H118" s="227">
        <v>5</v>
      </c>
      <c r="I118" s="228"/>
      <c r="J118" s="224"/>
      <c r="K118" s="224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140</v>
      </c>
      <c r="AU118" s="233" t="s">
        <v>85</v>
      </c>
      <c r="AV118" s="13" t="s">
        <v>85</v>
      </c>
      <c r="AW118" s="13" t="s">
        <v>37</v>
      </c>
      <c r="AX118" s="13" t="s">
        <v>83</v>
      </c>
      <c r="AY118" s="233" t="s">
        <v>130</v>
      </c>
    </row>
    <row r="119" s="2" customFormat="1" ht="24.15" customHeight="1">
      <c r="A119" s="39"/>
      <c r="B119" s="40"/>
      <c r="C119" s="205" t="s">
        <v>223</v>
      </c>
      <c r="D119" s="205" t="s">
        <v>132</v>
      </c>
      <c r="E119" s="206" t="s">
        <v>440</v>
      </c>
      <c r="F119" s="207" t="s">
        <v>441</v>
      </c>
      <c r="G119" s="208" t="s">
        <v>153</v>
      </c>
      <c r="H119" s="209">
        <v>1</v>
      </c>
      <c r="I119" s="210"/>
      <c r="J119" s="211">
        <f>ROUND(I119*H119,2)</f>
        <v>0</v>
      </c>
      <c r="K119" s="207" t="s">
        <v>145</v>
      </c>
      <c r="L119" s="45"/>
      <c r="M119" s="212" t="s">
        <v>19</v>
      </c>
      <c r="N119" s="213" t="s">
        <v>46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136</v>
      </c>
      <c r="AT119" s="216" t="s">
        <v>132</v>
      </c>
      <c r="AU119" s="216" t="s">
        <v>85</v>
      </c>
      <c r="AY119" s="18" t="s">
        <v>130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83</v>
      </c>
      <c r="BK119" s="217">
        <f>ROUND(I119*H119,2)</f>
        <v>0</v>
      </c>
      <c r="BL119" s="18" t="s">
        <v>136</v>
      </c>
      <c r="BM119" s="216" t="s">
        <v>442</v>
      </c>
    </row>
    <row r="120" s="2" customFormat="1">
      <c r="A120" s="39"/>
      <c r="B120" s="40"/>
      <c r="C120" s="41"/>
      <c r="D120" s="234" t="s">
        <v>147</v>
      </c>
      <c r="E120" s="41"/>
      <c r="F120" s="235" t="s">
        <v>443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147</v>
      </c>
      <c r="AU120" s="18" t="s">
        <v>85</v>
      </c>
    </row>
    <row r="121" s="13" customFormat="1">
      <c r="A121" s="13"/>
      <c r="B121" s="223"/>
      <c r="C121" s="224"/>
      <c r="D121" s="218" t="s">
        <v>140</v>
      </c>
      <c r="E121" s="225" t="s">
        <v>19</v>
      </c>
      <c r="F121" s="226" t="s">
        <v>83</v>
      </c>
      <c r="G121" s="224"/>
      <c r="H121" s="227">
        <v>1</v>
      </c>
      <c r="I121" s="228"/>
      <c r="J121" s="224"/>
      <c r="K121" s="224"/>
      <c r="L121" s="229"/>
      <c r="M121" s="230"/>
      <c r="N121" s="231"/>
      <c r="O121" s="231"/>
      <c r="P121" s="231"/>
      <c r="Q121" s="231"/>
      <c r="R121" s="231"/>
      <c r="S121" s="231"/>
      <c r="T121" s="23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3" t="s">
        <v>140</v>
      </c>
      <c r="AU121" s="233" t="s">
        <v>85</v>
      </c>
      <c r="AV121" s="13" t="s">
        <v>85</v>
      </c>
      <c r="AW121" s="13" t="s">
        <v>37</v>
      </c>
      <c r="AX121" s="13" t="s">
        <v>83</v>
      </c>
      <c r="AY121" s="233" t="s">
        <v>130</v>
      </c>
    </row>
    <row r="122" s="2" customFormat="1" ht="21.75" customHeight="1">
      <c r="A122" s="39"/>
      <c r="B122" s="40"/>
      <c r="C122" s="205" t="s">
        <v>8</v>
      </c>
      <c r="D122" s="205" t="s">
        <v>132</v>
      </c>
      <c r="E122" s="206" t="s">
        <v>444</v>
      </c>
      <c r="F122" s="207" t="s">
        <v>445</v>
      </c>
      <c r="G122" s="208" t="s">
        <v>144</v>
      </c>
      <c r="H122" s="209">
        <v>1472</v>
      </c>
      <c r="I122" s="210"/>
      <c r="J122" s="211">
        <f>ROUND(I122*H122,2)</f>
        <v>0</v>
      </c>
      <c r="K122" s="207" t="s">
        <v>145</v>
      </c>
      <c r="L122" s="45"/>
      <c r="M122" s="212" t="s">
        <v>19</v>
      </c>
      <c r="N122" s="213" t="s">
        <v>46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136</v>
      </c>
      <c r="AT122" s="216" t="s">
        <v>132</v>
      </c>
      <c r="AU122" s="216" t="s">
        <v>85</v>
      </c>
      <c r="AY122" s="18" t="s">
        <v>130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83</v>
      </c>
      <c r="BK122" s="217">
        <f>ROUND(I122*H122,2)</f>
        <v>0</v>
      </c>
      <c r="BL122" s="18" t="s">
        <v>136</v>
      </c>
      <c r="BM122" s="216" t="s">
        <v>446</v>
      </c>
    </row>
    <row r="123" s="2" customFormat="1">
      <c r="A123" s="39"/>
      <c r="B123" s="40"/>
      <c r="C123" s="41"/>
      <c r="D123" s="234" t="s">
        <v>147</v>
      </c>
      <c r="E123" s="41"/>
      <c r="F123" s="235" t="s">
        <v>447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147</v>
      </c>
      <c r="AU123" s="18" t="s">
        <v>85</v>
      </c>
    </row>
    <row r="124" s="13" customFormat="1">
      <c r="A124" s="13"/>
      <c r="B124" s="223"/>
      <c r="C124" s="224"/>
      <c r="D124" s="218" t="s">
        <v>140</v>
      </c>
      <c r="E124" s="225" t="s">
        <v>19</v>
      </c>
      <c r="F124" s="226" t="s">
        <v>448</v>
      </c>
      <c r="G124" s="224"/>
      <c r="H124" s="227">
        <v>181</v>
      </c>
      <c r="I124" s="228"/>
      <c r="J124" s="224"/>
      <c r="K124" s="224"/>
      <c r="L124" s="229"/>
      <c r="M124" s="230"/>
      <c r="N124" s="231"/>
      <c r="O124" s="231"/>
      <c r="P124" s="231"/>
      <c r="Q124" s="231"/>
      <c r="R124" s="231"/>
      <c r="S124" s="231"/>
      <c r="T124" s="23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140</v>
      </c>
      <c r="AU124" s="233" t="s">
        <v>85</v>
      </c>
      <c r="AV124" s="13" t="s">
        <v>85</v>
      </c>
      <c r="AW124" s="13" t="s">
        <v>37</v>
      </c>
      <c r="AX124" s="13" t="s">
        <v>75</v>
      </c>
      <c r="AY124" s="233" t="s">
        <v>130</v>
      </c>
    </row>
    <row r="125" s="13" customFormat="1">
      <c r="A125" s="13"/>
      <c r="B125" s="223"/>
      <c r="C125" s="224"/>
      <c r="D125" s="218" t="s">
        <v>140</v>
      </c>
      <c r="E125" s="225" t="s">
        <v>19</v>
      </c>
      <c r="F125" s="226" t="s">
        <v>449</v>
      </c>
      <c r="G125" s="224"/>
      <c r="H125" s="227">
        <v>306</v>
      </c>
      <c r="I125" s="228"/>
      <c r="J125" s="224"/>
      <c r="K125" s="224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140</v>
      </c>
      <c r="AU125" s="233" t="s">
        <v>85</v>
      </c>
      <c r="AV125" s="13" t="s">
        <v>85</v>
      </c>
      <c r="AW125" s="13" t="s">
        <v>37</v>
      </c>
      <c r="AX125" s="13" t="s">
        <v>75</v>
      </c>
      <c r="AY125" s="233" t="s">
        <v>130</v>
      </c>
    </row>
    <row r="126" s="13" customFormat="1">
      <c r="A126" s="13"/>
      <c r="B126" s="223"/>
      <c r="C126" s="224"/>
      <c r="D126" s="218" t="s">
        <v>140</v>
      </c>
      <c r="E126" s="225" t="s">
        <v>19</v>
      </c>
      <c r="F126" s="226" t="s">
        <v>450</v>
      </c>
      <c r="G126" s="224"/>
      <c r="H126" s="227">
        <v>61</v>
      </c>
      <c r="I126" s="228"/>
      <c r="J126" s="224"/>
      <c r="K126" s="224"/>
      <c r="L126" s="229"/>
      <c r="M126" s="230"/>
      <c r="N126" s="231"/>
      <c r="O126" s="231"/>
      <c r="P126" s="231"/>
      <c r="Q126" s="231"/>
      <c r="R126" s="231"/>
      <c r="S126" s="231"/>
      <c r="T126" s="23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3" t="s">
        <v>140</v>
      </c>
      <c r="AU126" s="233" t="s">
        <v>85</v>
      </c>
      <c r="AV126" s="13" t="s">
        <v>85</v>
      </c>
      <c r="AW126" s="13" t="s">
        <v>37</v>
      </c>
      <c r="AX126" s="13" t="s">
        <v>75</v>
      </c>
      <c r="AY126" s="233" t="s">
        <v>130</v>
      </c>
    </row>
    <row r="127" s="13" customFormat="1">
      <c r="A127" s="13"/>
      <c r="B127" s="223"/>
      <c r="C127" s="224"/>
      <c r="D127" s="218" t="s">
        <v>140</v>
      </c>
      <c r="E127" s="225" t="s">
        <v>19</v>
      </c>
      <c r="F127" s="226" t="s">
        <v>451</v>
      </c>
      <c r="G127" s="224"/>
      <c r="H127" s="227">
        <v>615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3" t="s">
        <v>140</v>
      </c>
      <c r="AU127" s="233" t="s">
        <v>85</v>
      </c>
      <c r="AV127" s="13" t="s">
        <v>85</v>
      </c>
      <c r="AW127" s="13" t="s">
        <v>37</v>
      </c>
      <c r="AX127" s="13" t="s">
        <v>75</v>
      </c>
      <c r="AY127" s="233" t="s">
        <v>130</v>
      </c>
    </row>
    <row r="128" s="13" customFormat="1">
      <c r="A128" s="13"/>
      <c r="B128" s="223"/>
      <c r="C128" s="224"/>
      <c r="D128" s="218" t="s">
        <v>140</v>
      </c>
      <c r="E128" s="225" t="s">
        <v>19</v>
      </c>
      <c r="F128" s="226" t="s">
        <v>452</v>
      </c>
      <c r="G128" s="224"/>
      <c r="H128" s="227">
        <v>282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140</v>
      </c>
      <c r="AU128" s="233" t="s">
        <v>85</v>
      </c>
      <c r="AV128" s="13" t="s">
        <v>85</v>
      </c>
      <c r="AW128" s="13" t="s">
        <v>37</v>
      </c>
      <c r="AX128" s="13" t="s">
        <v>75</v>
      </c>
      <c r="AY128" s="233" t="s">
        <v>130</v>
      </c>
    </row>
    <row r="129" s="13" customFormat="1">
      <c r="A129" s="13"/>
      <c r="B129" s="223"/>
      <c r="C129" s="224"/>
      <c r="D129" s="218" t="s">
        <v>140</v>
      </c>
      <c r="E129" s="225" t="s">
        <v>19</v>
      </c>
      <c r="F129" s="226" t="s">
        <v>453</v>
      </c>
      <c r="G129" s="224"/>
      <c r="H129" s="227">
        <v>27</v>
      </c>
      <c r="I129" s="228"/>
      <c r="J129" s="224"/>
      <c r="K129" s="224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140</v>
      </c>
      <c r="AU129" s="233" t="s">
        <v>85</v>
      </c>
      <c r="AV129" s="13" t="s">
        <v>85</v>
      </c>
      <c r="AW129" s="13" t="s">
        <v>37</v>
      </c>
      <c r="AX129" s="13" t="s">
        <v>75</v>
      </c>
      <c r="AY129" s="233" t="s">
        <v>130</v>
      </c>
    </row>
    <row r="130" s="14" customFormat="1">
      <c r="A130" s="14"/>
      <c r="B130" s="236"/>
      <c r="C130" s="237"/>
      <c r="D130" s="218" t="s">
        <v>140</v>
      </c>
      <c r="E130" s="238" t="s">
        <v>19</v>
      </c>
      <c r="F130" s="239" t="s">
        <v>181</v>
      </c>
      <c r="G130" s="237"/>
      <c r="H130" s="240">
        <v>1472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140</v>
      </c>
      <c r="AU130" s="246" t="s">
        <v>85</v>
      </c>
      <c r="AV130" s="14" t="s">
        <v>136</v>
      </c>
      <c r="AW130" s="14" t="s">
        <v>37</v>
      </c>
      <c r="AX130" s="14" t="s">
        <v>83</v>
      </c>
      <c r="AY130" s="246" t="s">
        <v>130</v>
      </c>
    </row>
    <row r="131" s="12" customFormat="1" ht="22.8" customHeight="1">
      <c r="A131" s="12"/>
      <c r="B131" s="189"/>
      <c r="C131" s="190"/>
      <c r="D131" s="191" t="s">
        <v>74</v>
      </c>
      <c r="E131" s="203" t="s">
        <v>454</v>
      </c>
      <c r="F131" s="203" t="s">
        <v>455</v>
      </c>
      <c r="G131" s="190"/>
      <c r="H131" s="190"/>
      <c r="I131" s="193"/>
      <c r="J131" s="204">
        <f>BK131</f>
        <v>0</v>
      </c>
      <c r="K131" s="190"/>
      <c r="L131" s="195"/>
      <c r="M131" s="196"/>
      <c r="N131" s="197"/>
      <c r="O131" s="197"/>
      <c r="P131" s="198">
        <f>SUM(P132:P141)</f>
        <v>0</v>
      </c>
      <c r="Q131" s="197"/>
      <c r="R131" s="198">
        <f>SUM(R132:R141)</f>
        <v>0</v>
      </c>
      <c r="S131" s="197"/>
      <c r="T131" s="199">
        <f>SUM(T132:T141)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83</v>
      </c>
      <c r="AT131" s="201" t="s">
        <v>74</v>
      </c>
      <c r="AU131" s="201" t="s">
        <v>83</v>
      </c>
      <c r="AY131" s="200" t="s">
        <v>130</v>
      </c>
      <c r="BK131" s="202">
        <f>SUM(BK132:BK141)</f>
        <v>0</v>
      </c>
    </row>
    <row r="132" s="2" customFormat="1" ht="24.15" customHeight="1">
      <c r="A132" s="39"/>
      <c r="B132" s="40"/>
      <c r="C132" s="205" t="s">
        <v>232</v>
      </c>
      <c r="D132" s="205" t="s">
        <v>132</v>
      </c>
      <c r="E132" s="206" t="s">
        <v>456</v>
      </c>
      <c r="F132" s="207" t="s">
        <v>457</v>
      </c>
      <c r="G132" s="208" t="s">
        <v>144</v>
      </c>
      <c r="H132" s="209">
        <v>1472</v>
      </c>
      <c r="I132" s="210"/>
      <c r="J132" s="211">
        <f>ROUND(I132*H132,2)</f>
        <v>0</v>
      </c>
      <c r="K132" s="207" t="s">
        <v>145</v>
      </c>
      <c r="L132" s="45"/>
      <c r="M132" s="212" t="s">
        <v>19</v>
      </c>
      <c r="N132" s="213" t="s">
        <v>46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136</v>
      </c>
      <c r="AT132" s="216" t="s">
        <v>132</v>
      </c>
      <c r="AU132" s="216" t="s">
        <v>85</v>
      </c>
      <c r="AY132" s="18" t="s">
        <v>130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83</v>
      </c>
      <c r="BK132" s="217">
        <f>ROUND(I132*H132,2)</f>
        <v>0</v>
      </c>
      <c r="BL132" s="18" t="s">
        <v>136</v>
      </c>
      <c r="BM132" s="216" t="s">
        <v>458</v>
      </c>
    </row>
    <row r="133" s="2" customFormat="1">
      <c r="A133" s="39"/>
      <c r="B133" s="40"/>
      <c r="C133" s="41"/>
      <c r="D133" s="234" t="s">
        <v>147</v>
      </c>
      <c r="E133" s="41"/>
      <c r="F133" s="235" t="s">
        <v>459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147</v>
      </c>
      <c r="AU133" s="18" t="s">
        <v>85</v>
      </c>
    </row>
    <row r="134" s="2" customFormat="1">
      <c r="A134" s="39"/>
      <c r="B134" s="40"/>
      <c r="C134" s="41"/>
      <c r="D134" s="218" t="s">
        <v>138</v>
      </c>
      <c r="E134" s="41"/>
      <c r="F134" s="219" t="s">
        <v>460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138</v>
      </c>
      <c r="AU134" s="18" t="s">
        <v>85</v>
      </c>
    </row>
    <row r="135" s="13" customFormat="1">
      <c r="A135" s="13"/>
      <c r="B135" s="223"/>
      <c r="C135" s="224"/>
      <c r="D135" s="218" t="s">
        <v>140</v>
      </c>
      <c r="E135" s="225" t="s">
        <v>19</v>
      </c>
      <c r="F135" s="226" t="s">
        <v>448</v>
      </c>
      <c r="G135" s="224"/>
      <c r="H135" s="227">
        <v>181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140</v>
      </c>
      <c r="AU135" s="233" t="s">
        <v>85</v>
      </c>
      <c r="AV135" s="13" t="s">
        <v>85</v>
      </c>
      <c r="AW135" s="13" t="s">
        <v>37</v>
      </c>
      <c r="AX135" s="13" t="s">
        <v>75</v>
      </c>
      <c r="AY135" s="233" t="s">
        <v>130</v>
      </c>
    </row>
    <row r="136" s="13" customFormat="1">
      <c r="A136" s="13"/>
      <c r="B136" s="223"/>
      <c r="C136" s="224"/>
      <c r="D136" s="218" t="s">
        <v>140</v>
      </c>
      <c r="E136" s="225" t="s">
        <v>19</v>
      </c>
      <c r="F136" s="226" t="s">
        <v>449</v>
      </c>
      <c r="G136" s="224"/>
      <c r="H136" s="227">
        <v>306</v>
      </c>
      <c r="I136" s="228"/>
      <c r="J136" s="224"/>
      <c r="K136" s="224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140</v>
      </c>
      <c r="AU136" s="233" t="s">
        <v>85</v>
      </c>
      <c r="AV136" s="13" t="s">
        <v>85</v>
      </c>
      <c r="AW136" s="13" t="s">
        <v>37</v>
      </c>
      <c r="AX136" s="13" t="s">
        <v>75</v>
      </c>
      <c r="AY136" s="233" t="s">
        <v>130</v>
      </c>
    </row>
    <row r="137" s="13" customFormat="1">
      <c r="A137" s="13"/>
      <c r="B137" s="223"/>
      <c r="C137" s="224"/>
      <c r="D137" s="218" t="s">
        <v>140</v>
      </c>
      <c r="E137" s="225" t="s">
        <v>19</v>
      </c>
      <c r="F137" s="226" t="s">
        <v>450</v>
      </c>
      <c r="G137" s="224"/>
      <c r="H137" s="227">
        <v>61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140</v>
      </c>
      <c r="AU137" s="233" t="s">
        <v>85</v>
      </c>
      <c r="AV137" s="13" t="s">
        <v>85</v>
      </c>
      <c r="AW137" s="13" t="s">
        <v>37</v>
      </c>
      <c r="AX137" s="13" t="s">
        <v>75</v>
      </c>
      <c r="AY137" s="233" t="s">
        <v>130</v>
      </c>
    </row>
    <row r="138" s="13" customFormat="1">
      <c r="A138" s="13"/>
      <c r="B138" s="223"/>
      <c r="C138" s="224"/>
      <c r="D138" s="218" t="s">
        <v>140</v>
      </c>
      <c r="E138" s="225" t="s">
        <v>19</v>
      </c>
      <c r="F138" s="226" t="s">
        <v>451</v>
      </c>
      <c r="G138" s="224"/>
      <c r="H138" s="227">
        <v>615</v>
      </c>
      <c r="I138" s="228"/>
      <c r="J138" s="224"/>
      <c r="K138" s="224"/>
      <c r="L138" s="229"/>
      <c r="M138" s="230"/>
      <c r="N138" s="231"/>
      <c r="O138" s="231"/>
      <c r="P138" s="231"/>
      <c r="Q138" s="231"/>
      <c r="R138" s="231"/>
      <c r="S138" s="231"/>
      <c r="T138" s="23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140</v>
      </c>
      <c r="AU138" s="233" t="s">
        <v>85</v>
      </c>
      <c r="AV138" s="13" t="s">
        <v>85</v>
      </c>
      <c r="AW138" s="13" t="s">
        <v>37</v>
      </c>
      <c r="AX138" s="13" t="s">
        <v>75</v>
      </c>
      <c r="AY138" s="233" t="s">
        <v>130</v>
      </c>
    </row>
    <row r="139" s="13" customFormat="1">
      <c r="A139" s="13"/>
      <c r="B139" s="223"/>
      <c r="C139" s="224"/>
      <c r="D139" s="218" t="s">
        <v>140</v>
      </c>
      <c r="E139" s="225" t="s">
        <v>19</v>
      </c>
      <c r="F139" s="226" t="s">
        <v>452</v>
      </c>
      <c r="G139" s="224"/>
      <c r="H139" s="227">
        <v>282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140</v>
      </c>
      <c r="AU139" s="233" t="s">
        <v>85</v>
      </c>
      <c r="AV139" s="13" t="s">
        <v>85</v>
      </c>
      <c r="AW139" s="13" t="s">
        <v>37</v>
      </c>
      <c r="AX139" s="13" t="s">
        <v>75</v>
      </c>
      <c r="AY139" s="233" t="s">
        <v>130</v>
      </c>
    </row>
    <row r="140" s="13" customFormat="1">
      <c r="A140" s="13"/>
      <c r="B140" s="223"/>
      <c r="C140" s="224"/>
      <c r="D140" s="218" t="s">
        <v>140</v>
      </c>
      <c r="E140" s="225" t="s">
        <v>19</v>
      </c>
      <c r="F140" s="226" t="s">
        <v>453</v>
      </c>
      <c r="G140" s="224"/>
      <c r="H140" s="227">
        <v>27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140</v>
      </c>
      <c r="AU140" s="233" t="s">
        <v>85</v>
      </c>
      <c r="AV140" s="13" t="s">
        <v>85</v>
      </c>
      <c r="AW140" s="13" t="s">
        <v>37</v>
      </c>
      <c r="AX140" s="13" t="s">
        <v>75</v>
      </c>
      <c r="AY140" s="233" t="s">
        <v>130</v>
      </c>
    </row>
    <row r="141" s="14" customFormat="1">
      <c r="A141" s="14"/>
      <c r="B141" s="236"/>
      <c r="C141" s="237"/>
      <c r="D141" s="218" t="s">
        <v>140</v>
      </c>
      <c r="E141" s="238" t="s">
        <v>19</v>
      </c>
      <c r="F141" s="239" t="s">
        <v>181</v>
      </c>
      <c r="G141" s="237"/>
      <c r="H141" s="240">
        <v>1472</v>
      </c>
      <c r="I141" s="241"/>
      <c r="J141" s="237"/>
      <c r="K141" s="237"/>
      <c r="L141" s="242"/>
      <c r="M141" s="271"/>
      <c r="N141" s="272"/>
      <c r="O141" s="272"/>
      <c r="P141" s="272"/>
      <c r="Q141" s="272"/>
      <c r="R141" s="272"/>
      <c r="S141" s="272"/>
      <c r="T141" s="27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140</v>
      </c>
      <c r="AU141" s="246" t="s">
        <v>85</v>
      </c>
      <c r="AV141" s="14" t="s">
        <v>136</v>
      </c>
      <c r="AW141" s="14" t="s">
        <v>37</v>
      </c>
      <c r="AX141" s="14" t="s">
        <v>83</v>
      </c>
      <c r="AY141" s="246" t="s">
        <v>130</v>
      </c>
    </row>
    <row r="142" s="2" customFormat="1" ht="6.96" customHeight="1">
      <c r="A142" s="39"/>
      <c r="B142" s="60"/>
      <c r="C142" s="61"/>
      <c r="D142" s="61"/>
      <c r="E142" s="61"/>
      <c r="F142" s="61"/>
      <c r="G142" s="61"/>
      <c r="H142" s="61"/>
      <c r="I142" s="61"/>
      <c r="J142" s="61"/>
      <c r="K142" s="61"/>
      <c r="L142" s="45"/>
      <c r="M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</sheetData>
  <sheetProtection sheet="1" autoFilter="0" formatColumns="0" formatRows="0" objects="1" scenarios="1" spinCount="100000" saltValue="ZGgM4iTXraN1mn1DdFNDShwiujYp3MGT67ZSa6WAGjvC3pObGjGrK5XmswPun0AXpS3SIW12/BDF1gZUyajidQ==" hashValue="HfDOxhkKPXCP1XAmUeq+wjOslmXJELY7sYaKQuUiRSkjPb4d5OoLCsevPfFuDCODW2rnu+1ZcTBkxXWzRuDDIg==" algorithmName="SHA-512" password="CC35"/>
  <autoFilter ref="C81:K14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1_02/112151111"/>
    <hyperlink ref="F88" r:id="rId2" display="https://podminky.urs.cz/item/CS_URS_2021_02/112151112"/>
    <hyperlink ref="F90" r:id="rId3" display="https://podminky.urs.cz/item/CS_URS_2021_02/112151113"/>
    <hyperlink ref="F92" r:id="rId4" display="https://podminky.urs.cz/item/CS_URS_2021_02/112151114"/>
    <hyperlink ref="F94" r:id="rId5" display="https://podminky.urs.cz/item/CS_URS_2021_02/112151116"/>
    <hyperlink ref="F96" r:id="rId6" display="https://podminky.urs.cz/item/CS_URS_2021_02/162201401"/>
    <hyperlink ref="F99" r:id="rId7" display="https://podminky.urs.cz/item/CS_URS_2021_02/162201402"/>
    <hyperlink ref="F102" r:id="rId8" display="https://podminky.urs.cz/item/CS_URS_2021_02/162201403"/>
    <hyperlink ref="F105" r:id="rId9" display="https://podminky.urs.cz/item/CS_URS_2021_02/162201411"/>
    <hyperlink ref="F108" r:id="rId10" display="https://podminky.urs.cz/item/CS_URS_2021_02/162201412"/>
    <hyperlink ref="F111" r:id="rId11" display="https://podminky.urs.cz/item/CS_URS_2021_02/162201413"/>
    <hyperlink ref="F114" r:id="rId12" display="https://podminky.urs.cz/item/CS_URS_2021_02/162201421"/>
    <hyperlink ref="F117" r:id="rId13" display="https://podminky.urs.cz/item/CS_URS_2021_02/162201422"/>
    <hyperlink ref="F120" r:id="rId14" display="https://podminky.urs.cz/item/CS_URS_2021_02/162201423"/>
    <hyperlink ref="F123" r:id="rId15" display="https://podminky.urs.cz/item/CS_URS_2021_02/162301501R"/>
    <hyperlink ref="F133" r:id="rId16" display="https://podminky.urs.cz/item/CS_URS_2021_02/1112511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101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Revitalizace Švarcavy - 2.část - Revitalizace toku Švarcavy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461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>00274101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Město Přelouč</v>
      </c>
      <c r="F15" s="39"/>
      <c r="G15" s="39"/>
      <c r="H15" s="39"/>
      <c r="I15" s="133" t="s">
        <v>29</v>
      </c>
      <c r="J15" s="137" t="str">
        <f>IF('Rekapitulace stavby'!AN11="","",'Rekapitulace stavby'!AN11)</f>
        <v>CZ00274101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ROUND((SUM(BE86:BE162)),  2)</f>
        <v>0</v>
      </c>
      <c r="G33" s="39"/>
      <c r="H33" s="39"/>
      <c r="I33" s="149">
        <v>0.20999999999999999</v>
      </c>
      <c r="J33" s="148">
        <f>ROUND(((SUM(BE86:BE162))*I33),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ROUND((SUM(BF86:BF162)),  2)</f>
        <v>0</v>
      </c>
      <c r="G34" s="39"/>
      <c r="H34" s="39"/>
      <c r="I34" s="149">
        <v>0.14999999999999999</v>
      </c>
      <c r="J34" s="148">
        <f>ROUND(((SUM(BF86:BF162))*I34),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ROUND((SUM(BG86:BG162)),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ROUND((SUM(BH86:BH162)),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ROUND((SUM(BI86:BI162)),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Revitalizace Švarcavy - 2.část - Revitalizace toku Švarcavy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01.5 - Křížení inženýrských sítí, ř.km 0.200-0.668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Přelouč</v>
      </c>
      <c r="G52" s="41"/>
      <c r="H52" s="41"/>
      <c r="I52" s="33" t="s">
        <v>23</v>
      </c>
      <c r="J52" s="73" t="str">
        <f>IF(J12="","",J12)</f>
        <v>1. 11. 2021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Město Přelouč</v>
      </c>
      <c r="G54" s="41"/>
      <c r="H54" s="41"/>
      <c r="I54" s="33" t="s">
        <v>33</v>
      </c>
      <c r="J54" s="37" t="str">
        <f>E21</f>
        <v>Vodohospodářský rozvoj a výstavba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Vodohospodářský rozvoj a výstavba a.s.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105</v>
      </c>
      <c r="D57" s="163"/>
      <c r="E57" s="163"/>
      <c r="F57" s="163"/>
      <c r="G57" s="163"/>
      <c r="H57" s="163"/>
      <c r="I57" s="163"/>
      <c r="J57" s="164" t="s">
        <v>106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107</v>
      </c>
    </row>
    <row r="60" s="9" customFormat="1" ht="24.96" customHeight="1">
      <c r="A60" s="9"/>
      <c r="B60" s="166"/>
      <c r="C60" s="167"/>
      <c r="D60" s="168" t="s">
        <v>108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109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462</v>
      </c>
      <c r="E62" s="175"/>
      <c r="F62" s="175"/>
      <c r="G62" s="175"/>
      <c r="H62" s="175"/>
      <c r="I62" s="175"/>
      <c r="J62" s="176">
        <f>J116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463</v>
      </c>
      <c r="E63" s="175"/>
      <c r="F63" s="175"/>
      <c r="G63" s="175"/>
      <c r="H63" s="175"/>
      <c r="I63" s="175"/>
      <c r="J63" s="176">
        <f>J147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114</v>
      </c>
      <c r="E64" s="175"/>
      <c r="F64" s="175"/>
      <c r="G64" s="175"/>
      <c r="H64" s="175"/>
      <c r="I64" s="175"/>
      <c r="J64" s="176">
        <f>J154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464</v>
      </c>
      <c r="E65" s="169"/>
      <c r="F65" s="169"/>
      <c r="G65" s="169"/>
      <c r="H65" s="169"/>
      <c r="I65" s="169"/>
      <c r="J65" s="170">
        <f>J157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465</v>
      </c>
      <c r="E66" s="175"/>
      <c r="F66" s="175"/>
      <c r="G66" s="175"/>
      <c r="H66" s="175"/>
      <c r="I66" s="175"/>
      <c r="J66" s="176">
        <f>J158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115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Revitalizace Švarcavy - 2.část - Revitalizace toku Švarcavy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102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01.5 - Křížení inženýrských sítí, ř.km 0.200-0.668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Přelouč</v>
      </c>
      <c r="G80" s="41"/>
      <c r="H80" s="41"/>
      <c r="I80" s="33" t="s">
        <v>23</v>
      </c>
      <c r="J80" s="73" t="str">
        <f>IF(J12="","",J12)</f>
        <v>1. 11. 2021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25</v>
      </c>
      <c r="D82" s="41"/>
      <c r="E82" s="41"/>
      <c r="F82" s="28" t="str">
        <f>E15</f>
        <v>Město Přelouč</v>
      </c>
      <c r="G82" s="41"/>
      <c r="H82" s="41"/>
      <c r="I82" s="33" t="s">
        <v>33</v>
      </c>
      <c r="J82" s="37" t="str">
        <f>E21</f>
        <v>Vodohospodářský rozvoj a výstavba a.s.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5.65" customHeight="1">
      <c r="A83" s="39"/>
      <c r="B83" s="40"/>
      <c r="C83" s="33" t="s">
        <v>31</v>
      </c>
      <c r="D83" s="41"/>
      <c r="E83" s="41"/>
      <c r="F83" s="28" t="str">
        <f>IF(E18="","",E18)</f>
        <v>Vyplň údaj</v>
      </c>
      <c r="G83" s="41"/>
      <c r="H83" s="41"/>
      <c r="I83" s="33" t="s">
        <v>38</v>
      </c>
      <c r="J83" s="37" t="str">
        <f>E24</f>
        <v>Vodohospodářský rozvoj a výstavba a.s.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116</v>
      </c>
      <c r="D85" s="181" t="s">
        <v>60</v>
      </c>
      <c r="E85" s="181" t="s">
        <v>56</v>
      </c>
      <c r="F85" s="181" t="s">
        <v>57</v>
      </c>
      <c r="G85" s="181" t="s">
        <v>117</v>
      </c>
      <c r="H85" s="181" t="s">
        <v>118</v>
      </c>
      <c r="I85" s="181" t="s">
        <v>119</v>
      </c>
      <c r="J85" s="181" t="s">
        <v>106</v>
      </c>
      <c r="K85" s="182" t="s">
        <v>120</v>
      </c>
      <c r="L85" s="183"/>
      <c r="M85" s="93" t="s">
        <v>19</v>
      </c>
      <c r="N85" s="94" t="s">
        <v>45</v>
      </c>
      <c r="O85" s="94" t="s">
        <v>121</v>
      </c>
      <c r="P85" s="94" t="s">
        <v>122</v>
      </c>
      <c r="Q85" s="94" t="s">
        <v>123</v>
      </c>
      <c r="R85" s="94" t="s">
        <v>124</v>
      </c>
      <c r="S85" s="94" t="s">
        <v>125</v>
      </c>
      <c r="T85" s="95" t="s">
        <v>126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127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P87+P157</f>
        <v>0</v>
      </c>
      <c r="Q86" s="97"/>
      <c r="R86" s="186">
        <f>R87+R157</f>
        <v>33.267282540000004</v>
      </c>
      <c r="S86" s="97"/>
      <c r="T86" s="187">
        <f>T87+T157</f>
        <v>8.7020000000000017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74</v>
      </c>
      <c r="AU86" s="18" t="s">
        <v>107</v>
      </c>
      <c r="BK86" s="188">
        <f>BK87+BK157</f>
        <v>0</v>
      </c>
    </row>
    <row r="87" s="12" customFormat="1" ht="25.92" customHeight="1">
      <c r="A87" s="12"/>
      <c r="B87" s="189"/>
      <c r="C87" s="190"/>
      <c r="D87" s="191" t="s">
        <v>74</v>
      </c>
      <c r="E87" s="192" t="s">
        <v>128</v>
      </c>
      <c r="F87" s="192" t="s">
        <v>129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P88+P116+P147+P154</f>
        <v>0</v>
      </c>
      <c r="Q87" s="197"/>
      <c r="R87" s="198">
        <f>R88+R116+R147+R154</f>
        <v>33.267282540000004</v>
      </c>
      <c r="S87" s="197"/>
      <c r="T87" s="199">
        <f>T88+T116+T147+T154</f>
        <v>8.7020000000000017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83</v>
      </c>
      <c r="AT87" s="201" t="s">
        <v>74</v>
      </c>
      <c r="AU87" s="201" t="s">
        <v>75</v>
      </c>
      <c r="AY87" s="200" t="s">
        <v>130</v>
      </c>
      <c r="BK87" s="202">
        <f>BK88+BK116+BK147+BK154</f>
        <v>0</v>
      </c>
    </row>
    <row r="88" s="12" customFormat="1" ht="22.8" customHeight="1">
      <c r="A88" s="12"/>
      <c r="B88" s="189"/>
      <c r="C88" s="190"/>
      <c r="D88" s="191" t="s">
        <v>74</v>
      </c>
      <c r="E88" s="203" t="s">
        <v>83</v>
      </c>
      <c r="F88" s="203" t="s">
        <v>131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SUM(P89:P115)</f>
        <v>0</v>
      </c>
      <c r="Q88" s="197"/>
      <c r="R88" s="198">
        <f>SUM(R89:R115)</f>
        <v>24.993540400000001</v>
      </c>
      <c r="S88" s="197"/>
      <c r="T88" s="199">
        <f>SUM(T89:T115)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83</v>
      </c>
      <c r="AT88" s="201" t="s">
        <v>74</v>
      </c>
      <c r="AU88" s="201" t="s">
        <v>83</v>
      </c>
      <c r="AY88" s="200" t="s">
        <v>130</v>
      </c>
      <c r="BK88" s="202">
        <f>SUM(BK89:BK115)</f>
        <v>0</v>
      </c>
    </row>
    <row r="89" s="2" customFormat="1" ht="24.15" customHeight="1">
      <c r="A89" s="39"/>
      <c r="B89" s="40"/>
      <c r="C89" s="205" t="s">
        <v>83</v>
      </c>
      <c r="D89" s="205" t="s">
        <v>132</v>
      </c>
      <c r="E89" s="206" t="s">
        <v>466</v>
      </c>
      <c r="F89" s="207" t="s">
        <v>467</v>
      </c>
      <c r="G89" s="208" t="s">
        <v>158</v>
      </c>
      <c r="H89" s="209">
        <v>9.0440000000000005</v>
      </c>
      <c r="I89" s="210"/>
      <c r="J89" s="211">
        <f>ROUND(I89*H89,2)</f>
        <v>0</v>
      </c>
      <c r="K89" s="207" t="s">
        <v>145</v>
      </c>
      <c r="L89" s="45"/>
      <c r="M89" s="212" t="s">
        <v>19</v>
      </c>
      <c r="N89" s="213" t="s">
        <v>46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136</v>
      </c>
      <c r="AT89" s="216" t="s">
        <v>132</v>
      </c>
      <c r="AU89" s="216" t="s">
        <v>85</v>
      </c>
      <c r="AY89" s="18" t="s">
        <v>130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83</v>
      </c>
      <c r="BK89" s="217">
        <f>ROUND(I89*H89,2)</f>
        <v>0</v>
      </c>
      <c r="BL89" s="18" t="s">
        <v>136</v>
      </c>
      <c r="BM89" s="216" t="s">
        <v>468</v>
      </c>
    </row>
    <row r="90" s="2" customFormat="1">
      <c r="A90" s="39"/>
      <c r="B90" s="40"/>
      <c r="C90" s="41"/>
      <c r="D90" s="234" t="s">
        <v>147</v>
      </c>
      <c r="E90" s="41"/>
      <c r="F90" s="235" t="s">
        <v>469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147</v>
      </c>
      <c r="AU90" s="18" t="s">
        <v>85</v>
      </c>
    </row>
    <row r="91" s="15" customFormat="1">
      <c r="A91" s="15"/>
      <c r="B91" s="257"/>
      <c r="C91" s="258"/>
      <c r="D91" s="218" t="s">
        <v>140</v>
      </c>
      <c r="E91" s="259" t="s">
        <v>19</v>
      </c>
      <c r="F91" s="260" t="s">
        <v>470</v>
      </c>
      <c r="G91" s="258"/>
      <c r="H91" s="259" t="s">
        <v>19</v>
      </c>
      <c r="I91" s="261"/>
      <c r="J91" s="258"/>
      <c r="K91" s="258"/>
      <c r="L91" s="262"/>
      <c r="M91" s="263"/>
      <c r="N91" s="264"/>
      <c r="O91" s="264"/>
      <c r="P91" s="264"/>
      <c r="Q91" s="264"/>
      <c r="R91" s="264"/>
      <c r="S91" s="264"/>
      <c r="T91" s="26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66" t="s">
        <v>140</v>
      </c>
      <c r="AU91" s="266" t="s">
        <v>85</v>
      </c>
      <c r="AV91" s="15" t="s">
        <v>83</v>
      </c>
      <c r="AW91" s="15" t="s">
        <v>37</v>
      </c>
      <c r="AX91" s="15" t="s">
        <v>75</v>
      </c>
      <c r="AY91" s="266" t="s">
        <v>130</v>
      </c>
    </row>
    <row r="92" s="13" customFormat="1">
      <c r="A92" s="13"/>
      <c r="B92" s="223"/>
      <c r="C92" s="224"/>
      <c r="D92" s="218" t="s">
        <v>140</v>
      </c>
      <c r="E92" s="225" t="s">
        <v>19</v>
      </c>
      <c r="F92" s="226" t="s">
        <v>471</v>
      </c>
      <c r="G92" s="224"/>
      <c r="H92" s="227">
        <v>9.0440000000000005</v>
      </c>
      <c r="I92" s="228"/>
      <c r="J92" s="224"/>
      <c r="K92" s="224"/>
      <c r="L92" s="229"/>
      <c r="M92" s="230"/>
      <c r="N92" s="231"/>
      <c r="O92" s="231"/>
      <c r="P92" s="231"/>
      <c r="Q92" s="231"/>
      <c r="R92" s="231"/>
      <c r="S92" s="231"/>
      <c r="T92" s="23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3" t="s">
        <v>140</v>
      </c>
      <c r="AU92" s="233" t="s">
        <v>85</v>
      </c>
      <c r="AV92" s="13" t="s">
        <v>85</v>
      </c>
      <c r="AW92" s="13" t="s">
        <v>37</v>
      </c>
      <c r="AX92" s="13" t="s">
        <v>83</v>
      </c>
      <c r="AY92" s="233" t="s">
        <v>130</v>
      </c>
    </row>
    <row r="93" s="2" customFormat="1" ht="24.15" customHeight="1">
      <c r="A93" s="39"/>
      <c r="B93" s="40"/>
      <c r="C93" s="205" t="s">
        <v>85</v>
      </c>
      <c r="D93" s="205" t="s">
        <v>132</v>
      </c>
      <c r="E93" s="206" t="s">
        <v>472</v>
      </c>
      <c r="F93" s="207" t="s">
        <v>473</v>
      </c>
      <c r="G93" s="208" t="s">
        <v>158</v>
      </c>
      <c r="H93" s="209">
        <v>13.566000000000001</v>
      </c>
      <c r="I93" s="210"/>
      <c r="J93" s="211">
        <f>ROUND(I93*H93,2)</f>
        <v>0</v>
      </c>
      <c r="K93" s="207" t="s">
        <v>145</v>
      </c>
      <c r="L93" s="45"/>
      <c r="M93" s="212" t="s">
        <v>19</v>
      </c>
      <c r="N93" s="213" t="s">
        <v>46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136</v>
      </c>
      <c r="AT93" s="216" t="s">
        <v>132</v>
      </c>
      <c r="AU93" s="216" t="s">
        <v>85</v>
      </c>
      <c r="AY93" s="18" t="s">
        <v>130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83</v>
      </c>
      <c r="BK93" s="217">
        <f>ROUND(I93*H93,2)</f>
        <v>0</v>
      </c>
      <c r="BL93" s="18" t="s">
        <v>136</v>
      </c>
      <c r="BM93" s="216" t="s">
        <v>474</v>
      </c>
    </row>
    <row r="94" s="2" customFormat="1">
      <c r="A94" s="39"/>
      <c r="B94" s="40"/>
      <c r="C94" s="41"/>
      <c r="D94" s="234" t="s">
        <v>147</v>
      </c>
      <c r="E94" s="41"/>
      <c r="F94" s="235" t="s">
        <v>475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147</v>
      </c>
      <c r="AU94" s="18" t="s">
        <v>85</v>
      </c>
    </row>
    <row r="95" s="15" customFormat="1">
      <c r="A95" s="15"/>
      <c r="B95" s="257"/>
      <c r="C95" s="258"/>
      <c r="D95" s="218" t="s">
        <v>140</v>
      </c>
      <c r="E95" s="259" t="s">
        <v>19</v>
      </c>
      <c r="F95" s="260" t="s">
        <v>476</v>
      </c>
      <c r="G95" s="258"/>
      <c r="H95" s="259" t="s">
        <v>19</v>
      </c>
      <c r="I95" s="261"/>
      <c r="J95" s="258"/>
      <c r="K95" s="258"/>
      <c r="L95" s="262"/>
      <c r="M95" s="263"/>
      <c r="N95" s="264"/>
      <c r="O95" s="264"/>
      <c r="P95" s="264"/>
      <c r="Q95" s="264"/>
      <c r="R95" s="264"/>
      <c r="S95" s="264"/>
      <c r="T95" s="26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66" t="s">
        <v>140</v>
      </c>
      <c r="AU95" s="266" t="s">
        <v>85</v>
      </c>
      <c r="AV95" s="15" t="s">
        <v>83</v>
      </c>
      <c r="AW95" s="15" t="s">
        <v>37</v>
      </c>
      <c r="AX95" s="15" t="s">
        <v>75</v>
      </c>
      <c r="AY95" s="266" t="s">
        <v>130</v>
      </c>
    </row>
    <row r="96" s="13" customFormat="1">
      <c r="A96" s="13"/>
      <c r="B96" s="223"/>
      <c r="C96" s="224"/>
      <c r="D96" s="218" t="s">
        <v>140</v>
      </c>
      <c r="E96" s="225" t="s">
        <v>19</v>
      </c>
      <c r="F96" s="226" t="s">
        <v>477</v>
      </c>
      <c r="G96" s="224"/>
      <c r="H96" s="227">
        <v>13.566000000000001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140</v>
      </c>
      <c r="AU96" s="233" t="s">
        <v>85</v>
      </c>
      <c r="AV96" s="13" t="s">
        <v>85</v>
      </c>
      <c r="AW96" s="13" t="s">
        <v>37</v>
      </c>
      <c r="AX96" s="13" t="s">
        <v>83</v>
      </c>
      <c r="AY96" s="233" t="s">
        <v>130</v>
      </c>
    </row>
    <row r="97" s="2" customFormat="1" ht="21.75" customHeight="1">
      <c r="A97" s="39"/>
      <c r="B97" s="40"/>
      <c r="C97" s="205" t="s">
        <v>150</v>
      </c>
      <c r="D97" s="205" t="s">
        <v>132</v>
      </c>
      <c r="E97" s="206" t="s">
        <v>478</v>
      </c>
      <c r="F97" s="207" t="s">
        <v>479</v>
      </c>
      <c r="G97" s="208" t="s">
        <v>144</v>
      </c>
      <c r="H97" s="209">
        <v>40</v>
      </c>
      <c r="I97" s="210"/>
      <c r="J97" s="211">
        <f>ROUND(I97*H97,2)</f>
        <v>0</v>
      </c>
      <c r="K97" s="207" t="s">
        <v>145</v>
      </c>
      <c r="L97" s="45"/>
      <c r="M97" s="212" t="s">
        <v>19</v>
      </c>
      <c r="N97" s="213" t="s">
        <v>46</v>
      </c>
      <c r="O97" s="85"/>
      <c r="P97" s="214">
        <f>O97*H97</f>
        <v>0</v>
      </c>
      <c r="Q97" s="214">
        <v>0.00083850999999999999</v>
      </c>
      <c r="R97" s="214">
        <f>Q97*H97</f>
        <v>0.033540399999999998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136</v>
      </c>
      <c r="AT97" s="216" t="s">
        <v>132</v>
      </c>
      <c r="AU97" s="216" t="s">
        <v>85</v>
      </c>
      <c r="AY97" s="18" t="s">
        <v>130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83</v>
      </c>
      <c r="BK97" s="217">
        <f>ROUND(I97*H97,2)</f>
        <v>0</v>
      </c>
      <c r="BL97" s="18" t="s">
        <v>136</v>
      </c>
      <c r="BM97" s="216" t="s">
        <v>480</v>
      </c>
    </row>
    <row r="98" s="2" customFormat="1">
      <c r="A98" s="39"/>
      <c r="B98" s="40"/>
      <c r="C98" s="41"/>
      <c r="D98" s="234" t="s">
        <v>147</v>
      </c>
      <c r="E98" s="41"/>
      <c r="F98" s="235" t="s">
        <v>481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147</v>
      </c>
      <c r="AU98" s="18" t="s">
        <v>85</v>
      </c>
    </row>
    <row r="99" s="13" customFormat="1">
      <c r="A99" s="13"/>
      <c r="B99" s="223"/>
      <c r="C99" s="224"/>
      <c r="D99" s="218" t="s">
        <v>140</v>
      </c>
      <c r="E99" s="225" t="s">
        <v>19</v>
      </c>
      <c r="F99" s="226" t="s">
        <v>482</v>
      </c>
      <c r="G99" s="224"/>
      <c r="H99" s="227">
        <v>40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140</v>
      </c>
      <c r="AU99" s="233" t="s">
        <v>85</v>
      </c>
      <c r="AV99" s="13" t="s">
        <v>85</v>
      </c>
      <c r="AW99" s="13" t="s">
        <v>37</v>
      </c>
      <c r="AX99" s="13" t="s">
        <v>83</v>
      </c>
      <c r="AY99" s="233" t="s">
        <v>130</v>
      </c>
    </row>
    <row r="100" s="2" customFormat="1" ht="24.15" customHeight="1">
      <c r="A100" s="39"/>
      <c r="B100" s="40"/>
      <c r="C100" s="205" t="s">
        <v>136</v>
      </c>
      <c r="D100" s="205" t="s">
        <v>132</v>
      </c>
      <c r="E100" s="206" t="s">
        <v>483</v>
      </c>
      <c r="F100" s="207" t="s">
        <v>484</v>
      </c>
      <c r="G100" s="208" t="s">
        <v>144</v>
      </c>
      <c r="H100" s="209">
        <v>40</v>
      </c>
      <c r="I100" s="210"/>
      <c r="J100" s="211">
        <f>ROUND(I100*H100,2)</f>
        <v>0</v>
      </c>
      <c r="K100" s="207" t="s">
        <v>145</v>
      </c>
      <c r="L100" s="45"/>
      <c r="M100" s="212" t="s">
        <v>19</v>
      </c>
      <c r="N100" s="213" t="s">
        <v>46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136</v>
      </c>
      <c r="AT100" s="216" t="s">
        <v>132</v>
      </c>
      <c r="AU100" s="216" t="s">
        <v>85</v>
      </c>
      <c r="AY100" s="18" t="s">
        <v>130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83</v>
      </c>
      <c r="BK100" s="217">
        <f>ROUND(I100*H100,2)</f>
        <v>0</v>
      </c>
      <c r="BL100" s="18" t="s">
        <v>136</v>
      </c>
      <c r="BM100" s="216" t="s">
        <v>485</v>
      </c>
    </row>
    <row r="101" s="2" customFormat="1">
      <c r="A101" s="39"/>
      <c r="B101" s="40"/>
      <c r="C101" s="41"/>
      <c r="D101" s="234" t="s">
        <v>147</v>
      </c>
      <c r="E101" s="41"/>
      <c r="F101" s="235" t="s">
        <v>486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147</v>
      </c>
      <c r="AU101" s="18" t="s">
        <v>85</v>
      </c>
    </row>
    <row r="102" s="2" customFormat="1" ht="37.8" customHeight="1">
      <c r="A102" s="39"/>
      <c r="B102" s="40"/>
      <c r="C102" s="205" t="s">
        <v>162</v>
      </c>
      <c r="D102" s="205" t="s">
        <v>132</v>
      </c>
      <c r="E102" s="206" t="s">
        <v>254</v>
      </c>
      <c r="F102" s="207" t="s">
        <v>255</v>
      </c>
      <c r="G102" s="208" t="s">
        <v>158</v>
      </c>
      <c r="H102" s="209">
        <v>22.609999999999999</v>
      </c>
      <c r="I102" s="210"/>
      <c r="J102" s="211">
        <f>ROUND(I102*H102,2)</f>
        <v>0</v>
      </c>
      <c r="K102" s="207" t="s">
        <v>145</v>
      </c>
      <c r="L102" s="45"/>
      <c r="M102" s="212" t="s">
        <v>19</v>
      </c>
      <c r="N102" s="213" t="s">
        <v>46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136</v>
      </c>
      <c r="AT102" s="216" t="s">
        <v>132</v>
      </c>
      <c r="AU102" s="216" t="s">
        <v>85</v>
      </c>
      <c r="AY102" s="18" t="s">
        <v>130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83</v>
      </c>
      <c r="BK102" s="217">
        <f>ROUND(I102*H102,2)</f>
        <v>0</v>
      </c>
      <c r="BL102" s="18" t="s">
        <v>136</v>
      </c>
      <c r="BM102" s="216" t="s">
        <v>487</v>
      </c>
    </row>
    <row r="103" s="2" customFormat="1">
      <c r="A103" s="39"/>
      <c r="B103" s="40"/>
      <c r="C103" s="41"/>
      <c r="D103" s="234" t="s">
        <v>147</v>
      </c>
      <c r="E103" s="41"/>
      <c r="F103" s="235" t="s">
        <v>257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147</v>
      </c>
      <c r="AU103" s="18" t="s">
        <v>85</v>
      </c>
    </row>
    <row r="104" s="13" customFormat="1">
      <c r="A104" s="13"/>
      <c r="B104" s="223"/>
      <c r="C104" s="224"/>
      <c r="D104" s="218" t="s">
        <v>140</v>
      </c>
      <c r="E104" s="225" t="s">
        <v>19</v>
      </c>
      <c r="F104" s="226" t="s">
        <v>488</v>
      </c>
      <c r="G104" s="224"/>
      <c r="H104" s="227">
        <v>22.609999999999999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140</v>
      </c>
      <c r="AU104" s="233" t="s">
        <v>85</v>
      </c>
      <c r="AV104" s="13" t="s">
        <v>85</v>
      </c>
      <c r="AW104" s="13" t="s">
        <v>37</v>
      </c>
      <c r="AX104" s="13" t="s">
        <v>75</v>
      </c>
      <c r="AY104" s="233" t="s">
        <v>130</v>
      </c>
    </row>
    <row r="105" s="14" customFormat="1">
      <c r="A105" s="14"/>
      <c r="B105" s="236"/>
      <c r="C105" s="237"/>
      <c r="D105" s="218" t="s">
        <v>140</v>
      </c>
      <c r="E105" s="238" t="s">
        <v>19</v>
      </c>
      <c r="F105" s="239" t="s">
        <v>181</v>
      </c>
      <c r="G105" s="237"/>
      <c r="H105" s="240">
        <v>22.609999999999999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140</v>
      </c>
      <c r="AU105" s="246" t="s">
        <v>85</v>
      </c>
      <c r="AV105" s="14" t="s">
        <v>136</v>
      </c>
      <c r="AW105" s="14" t="s">
        <v>37</v>
      </c>
      <c r="AX105" s="14" t="s">
        <v>83</v>
      </c>
      <c r="AY105" s="246" t="s">
        <v>130</v>
      </c>
    </row>
    <row r="106" s="2" customFormat="1" ht="37.8" customHeight="1">
      <c r="A106" s="39"/>
      <c r="B106" s="40"/>
      <c r="C106" s="205" t="s">
        <v>168</v>
      </c>
      <c r="D106" s="205" t="s">
        <v>132</v>
      </c>
      <c r="E106" s="206" t="s">
        <v>259</v>
      </c>
      <c r="F106" s="207" t="s">
        <v>260</v>
      </c>
      <c r="G106" s="208" t="s">
        <v>158</v>
      </c>
      <c r="H106" s="209">
        <v>339.14999999999998</v>
      </c>
      <c r="I106" s="210"/>
      <c r="J106" s="211">
        <f>ROUND(I106*H106,2)</f>
        <v>0</v>
      </c>
      <c r="K106" s="207" t="s">
        <v>145</v>
      </c>
      <c r="L106" s="45"/>
      <c r="M106" s="212" t="s">
        <v>19</v>
      </c>
      <c r="N106" s="213" t="s">
        <v>46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136</v>
      </c>
      <c r="AT106" s="216" t="s">
        <v>132</v>
      </c>
      <c r="AU106" s="216" t="s">
        <v>85</v>
      </c>
      <c r="AY106" s="18" t="s">
        <v>130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83</v>
      </c>
      <c r="BK106" s="217">
        <f>ROUND(I106*H106,2)</f>
        <v>0</v>
      </c>
      <c r="BL106" s="18" t="s">
        <v>136</v>
      </c>
      <c r="BM106" s="216" t="s">
        <v>489</v>
      </c>
    </row>
    <row r="107" s="2" customFormat="1">
      <c r="A107" s="39"/>
      <c r="B107" s="40"/>
      <c r="C107" s="41"/>
      <c r="D107" s="234" t="s">
        <v>147</v>
      </c>
      <c r="E107" s="41"/>
      <c r="F107" s="235" t="s">
        <v>262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147</v>
      </c>
      <c r="AU107" s="18" t="s">
        <v>85</v>
      </c>
    </row>
    <row r="108" s="13" customFormat="1">
      <c r="A108" s="13"/>
      <c r="B108" s="223"/>
      <c r="C108" s="224"/>
      <c r="D108" s="218" t="s">
        <v>140</v>
      </c>
      <c r="E108" s="225" t="s">
        <v>19</v>
      </c>
      <c r="F108" s="226" t="s">
        <v>490</v>
      </c>
      <c r="G108" s="224"/>
      <c r="H108" s="227">
        <v>339.14999999999998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140</v>
      </c>
      <c r="AU108" s="233" t="s">
        <v>85</v>
      </c>
      <c r="AV108" s="13" t="s">
        <v>85</v>
      </c>
      <c r="AW108" s="13" t="s">
        <v>37</v>
      </c>
      <c r="AX108" s="13" t="s">
        <v>75</v>
      </c>
      <c r="AY108" s="233" t="s">
        <v>130</v>
      </c>
    </row>
    <row r="109" s="14" customFormat="1">
      <c r="A109" s="14"/>
      <c r="B109" s="236"/>
      <c r="C109" s="237"/>
      <c r="D109" s="218" t="s">
        <v>140</v>
      </c>
      <c r="E109" s="238" t="s">
        <v>19</v>
      </c>
      <c r="F109" s="239" t="s">
        <v>181</v>
      </c>
      <c r="G109" s="237"/>
      <c r="H109" s="240">
        <v>339.14999999999998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140</v>
      </c>
      <c r="AU109" s="246" t="s">
        <v>85</v>
      </c>
      <c r="AV109" s="14" t="s">
        <v>136</v>
      </c>
      <c r="AW109" s="14" t="s">
        <v>37</v>
      </c>
      <c r="AX109" s="14" t="s">
        <v>83</v>
      </c>
      <c r="AY109" s="246" t="s">
        <v>130</v>
      </c>
    </row>
    <row r="110" s="2" customFormat="1" ht="24.15" customHeight="1">
      <c r="A110" s="39"/>
      <c r="B110" s="40"/>
      <c r="C110" s="205" t="s">
        <v>174</v>
      </c>
      <c r="D110" s="205" t="s">
        <v>132</v>
      </c>
      <c r="E110" s="206" t="s">
        <v>491</v>
      </c>
      <c r="F110" s="207" t="s">
        <v>492</v>
      </c>
      <c r="G110" s="208" t="s">
        <v>158</v>
      </c>
      <c r="H110" s="209">
        <v>15.6</v>
      </c>
      <c r="I110" s="210"/>
      <c r="J110" s="211">
        <f>ROUND(I110*H110,2)</f>
        <v>0</v>
      </c>
      <c r="K110" s="207" t="s">
        <v>145</v>
      </c>
      <c r="L110" s="45"/>
      <c r="M110" s="212" t="s">
        <v>19</v>
      </c>
      <c r="N110" s="213" t="s">
        <v>46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136</v>
      </c>
      <c r="AT110" s="216" t="s">
        <v>132</v>
      </c>
      <c r="AU110" s="216" t="s">
        <v>85</v>
      </c>
      <c r="AY110" s="18" t="s">
        <v>130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83</v>
      </c>
      <c r="BK110" s="217">
        <f>ROUND(I110*H110,2)</f>
        <v>0</v>
      </c>
      <c r="BL110" s="18" t="s">
        <v>136</v>
      </c>
      <c r="BM110" s="216" t="s">
        <v>493</v>
      </c>
    </row>
    <row r="111" s="2" customFormat="1">
      <c r="A111" s="39"/>
      <c r="B111" s="40"/>
      <c r="C111" s="41"/>
      <c r="D111" s="234" t="s">
        <v>147</v>
      </c>
      <c r="E111" s="41"/>
      <c r="F111" s="235" t="s">
        <v>494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147</v>
      </c>
      <c r="AU111" s="18" t="s">
        <v>85</v>
      </c>
    </row>
    <row r="112" s="13" customFormat="1">
      <c r="A112" s="13"/>
      <c r="B112" s="223"/>
      <c r="C112" s="224"/>
      <c r="D112" s="218" t="s">
        <v>140</v>
      </c>
      <c r="E112" s="225" t="s">
        <v>19</v>
      </c>
      <c r="F112" s="226" t="s">
        <v>495</v>
      </c>
      <c r="G112" s="224"/>
      <c r="H112" s="227">
        <v>15.6</v>
      </c>
      <c r="I112" s="228"/>
      <c r="J112" s="224"/>
      <c r="K112" s="224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140</v>
      </c>
      <c r="AU112" s="233" t="s">
        <v>85</v>
      </c>
      <c r="AV112" s="13" t="s">
        <v>85</v>
      </c>
      <c r="AW112" s="13" t="s">
        <v>37</v>
      </c>
      <c r="AX112" s="13" t="s">
        <v>83</v>
      </c>
      <c r="AY112" s="233" t="s">
        <v>130</v>
      </c>
    </row>
    <row r="113" s="2" customFormat="1" ht="16.5" customHeight="1">
      <c r="A113" s="39"/>
      <c r="B113" s="40"/>
      <c r="C113" s="247" t="s">
        <v>182</v>
      </c>
      <c r="D113" s="247" t="s">
        <v>202</v>
      </c>
      <c r="E113" s="248" t="s">
        <v>496</v>
      </c>
      <c r="F113" s="249" t="s">
        <v>497</v>
      </c>
      <c r="G113" s="250" t="s">
        <v>273</v>
      </c>
      <c r="H113" s="251">
        <v>24.960000000000001</v>
      </c>
      <c r="I113" s="252"/>
      <c r="J113" s="253">
        <f>ROUND(I113*H113,2)</f>
        <v>0</v>
      </c>
      <c r="K113" s="249" t="s">
        <v>145</v>
      </c>
      <c r="L113" s="254"/>
      <c r="M113" s="255" t="s">
        <v>19</v>
      </c>
      <c r="N113" s="256" t="s">
        <v>46</v>
      </c>
      <c r="O113" s="85"/>
      <c r="P113" s="214">
        <f>O113*H113</f>
        <v>0</v>
      </c>
      <c r="Q113" s="214">
        <v>1</v>
      </c>
      <c r="R113" s="214">
        <f>Q113*H113</f>
        <v>24.960000000000001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182</v>
      </c>
      <c r="AT113" s="216" t="s">
        <v>202</v>
      </c>
      <c r="AU113" s="216" t="s">
        <v>85</v>
      </c>
      <c r="AY113" s="18" t="s">
        <v>130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83</v>
      </c>
      <c r="BK113" s="217">
        <f>ROUND(I113*H113,2)</f>
        <v>0</v>
      </c>
      <c r="BL113" s="18" t="s">
        <v>136</v>
      </c>
      <c r="BM113" s="216" t="s">
        <v>498</v>
      </c>
    </row>
    <row r="114" s="2" customFormat="1">
      <c r="A114" s="39"/>
      <c r="B114" s="40"/>
      <c r="C114" s="41"/>
      <c r="D114" s="234" t="s">
        <v>147</v>
      </c>
      <c r="E114" s="41"/>
      <c r="F114" s="235" t="s">
        <v>499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147</v>
      </c>
      <c r="AU114" s="18" t="s">
        <v>85</v>
      </c>
    </row>
    <row r="115" s="13" customFormat="1">
      <c r="A115" s="13"/>
      <c r="B115" s="223"/>
      <c r="C115" s="224"/>
      <c r="D115" s="218" t="s">
        <v>140</v>
      </c>
      <c r="E115" s="225" t="s">
        <v>19</v>
      </c>
      <c r="F115" s="226" t="s">
        <v>500</v>
      </c>
      <c r="G115" s="224"/>
      <c r="H115" s="227">
        <v>24.960000000000001</v>
      </c>
      <c r="I115" s="228"/>
      <c r="J115" s="224"/>
      <c r="K115" s="224"/>
      <c r="L115" s="229"/>
      <c r="M115" s="230"/>
      <c r="N115" s="231"/>
      <c r="O115" s="231"/>
      <c r="P115" s="231"/>
      <c r="Q115" s="231"/>
      <c r="R115" s="231"/>
      <c r="S115" s="231"/>
      <c r="T115" s="23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3" t="s">
        <v>140</v>
      </c>
      <c r="AU115" s="233" t="s">
        <v>85</v>
      </c>
      <c r="AV115" s="13" t="s">
        <v>85</v>
      </c>
      <c r="AW115" s="13" t="s">
        <v>37</v>
      </c>
      <c r="AX115" s="13" t="s">
        <v>83</v>
      </c>
      <c r="AY115" s="233" t="s">
        <v>130</v>
      </c>
    </row>
    <row r="116" s="12" customFormat="1" ht="22.8" customHeight="1">
      <c r="A116" s="12"/>
      <c r="B116" s="189"/>
      <c r="C116" s="190"/>
      <c r="D116" s="191" t="s">
        <v>74</v>
      </c>
      <c r="E116" s="203" t="s">
        <v>182</v>
      </c>
      <c r="F116" s="203" t="s">
        <v>501</v>
      </c>
      <c r="G116" s="190"/>
      <c r="H116" s="190"/>
      <c r="I116" s="193"/>
      <c r="J116" s="204">
        <f>BK116</f>
        <v>0</v>
      </c>
      <c r="K116" s="190"/>
      <c r="L116" s="195"/>
      <c r="M116" s="196"/>
      <c r="N116" s="197"/>
      <c r="O116" s="197"/>
      <c r="P116" s="198">
        <f>SUM(P117:P146)</f>
        <v>0</v>
      </c>
      <c r="Q116" s="197"/>
      <c r="R116" s="198">
        <f>SUM(R117:R146)</f>
        <v>8.2737421400000013</v>
      </c>
      <c r="S116" s="197"/>
      <c r="T116" s="199">
        <f>SUM(T117:T146)</f>
        <v>8.7020000000000017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0" t="s">
        <v>83</v>
      </c>
      <c r="AT116" s="201" t="s">
        <v>74</v>
      </c>
      <c r="AU116" s="201" t="s">
        <v>83</v>
      </c>
      <c r="AY116" s="200" t="s">
        <v>130</v>
      </c>
      <c r="BK116" s="202">
        <f>SUM(BK117:BK146)</f>
        <v>0</v>
      </c>
    </row>
    <row r="117" s="2" customFormat="1" ht="16.5" customHeight="1">
      <c r="A117" s="39"/>
      <c r="B117" s="40"/>
      <c r="C117" s="205" t="s">
        <v>189</v>
      </c>
      <c r="D117" s="205" t="s">
        <v>132</v>
      </c>
      <c r="E117" s="206" t="s">
        <v>502</v>
      </c>
      <c r="F117" s="207" t="s">
        <v>503</v>
      </c>
      <c r="G117" s="208" t="s">
        <v>135</v>
      </c>
      <c r="H117" s="209">
        <v>10.300000000000001</v>
      </c>
      <c r="I117" s="210"/>
      <c r="J117" s="211">
        <f>ROUND(I117*H117,2)</f>
        <v>0</v>
      </c>
      <c r="K117" s="207" t="s">
        <v>145</v>
      </c>
      <c r="L117" s="45"/>
      <c r="M117" s="212" t="s">
        <v>19</v>
      </c>
      <c r="N117" s="213" t="s">
        <v>46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0.83999999999999997</v>
      </c>
      <c r="T117" s="215">
        <f>S117*H117</f>
        <v>8.652000000000001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136</v>
      </c>
      <c r="AT117" s="216" t="s">
        <v>132</v>
      </c>
      <c r="AU117" s="216" t="s">
        <v>85</v>
      </c>
      <c r="AY117" s="18" t="s">
        <v>130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83</v>
      </c>
      <c r="BK117" s="217">
        <f>ROUND(I117*H117,2)</f>
        <v>0</v>
      </c>
      <c r="BL117" s="18" t="s">
        <v>136</v>
      </c>
      <c r="BM117" s="216" t="s">
        <v>504</v>
      </c>
    </row>
    <row r="118" s="2" customFormat="1">
      <c r="A118" s="39"/>
      <c r="B118" s="40"/>
      <c r="C118" s="41"/>
      <c r="D118" s="234" t="s">
        <v>147</v>
      </c>
      <c r="E118" s="41"/>
      <c r="F118" s="235" t="s">
        <v>505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147</v>
      </c>
      <c r="AU118" s="18" t="s">
        <v>85</v>
      </c>
    </row>
    <row r="119" s="15" customFormat="1">
      <c r="A119" s="15"/>
      <c r="B119" s="257"/>
      <c r="C119" s="258"/>
      <c r="D119" s="218" t="s">
        <v>140</v>
      </c>
      <c r="E119" s="259" t="s">
        <v>19</v>
      </c>
      <c r="F119" s="260" t="s">
        <v>506</v>
      </c>
      <c r="G119" s="258"/>
      <c r="H119" s="259" t="s">
        <v>19</v>
      </c>
      <c r="I119" s="261"/>
      <c r="J119" s="258"/>
      <c r="K119" s="258"/>
      <c r="L119" s="262"/>
      <c r="M119" s="263"/>
      <c r="N119" s="264"/>
      <c r="O119" s="264"/>
      <c r="P119" s="264"/>
      <c r="Q119" s="264"/>
      <c r="R119" s="264"/>
      <c r="S119" s="264"/>
      <c r="T119" s="26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6" t="s">
        <v>140</v>
      </c>
      <c r="AU119" s="266" t="s">
        <v>85</v>
      </c>
      <c r="AV119" s="15" t="s">
        <v>83</v>
      </c>
      <c r="AW119" s="15" t="s">
        <v>37</v>
      </c>
      <c r="AX119" s="15" t="s">
        <v>75</v>
      </c>
      <c r="AY119" s="266" t="s">
        <v>130</v>
      </c>
    </row>
    <row r="120" s="13" customFormat="1">
      <c r="A120" s="13"/>
      <c r="B120" s="223"/>
      <c r="C120" s="224"/>
      <c r="D120" s="218" t="s">
        <v>140</v>
      </c>
      <c r="E120" s="225" t="s">
        <v>19</v>
      </c>
      <c r="F120" s="226" t="s">
        <v>507</v>
      </c>
      <c r="G120" s="224"/>
      <c r="H120" s="227">
        <v>10.300000000000001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140</v>
      </c>
      <c r="AU120" s="233" t="s">
        <v>85</v>
      </c>
      <c r="AV120" s="13" t="s">
        <v>85</v>
      </c>
      <c r="AW120" s="13" t="s">
        <v>37</v>
      </c>
      <c r="AX120" s="13" t="s">
        <v>83</v>
      </c>
      <c r="AY120" s="233" t="s">
        <v>130</v>
      </c>
    </row>
    <row r="121" s="2" customFormat="1" ht="16.5" customHeight="1">
      <c r="A121" s="39"/>
      <c r="B121" s="40"/>
      <c r="C121" s="205" t="s">
        <v>195</v>
      </c>
      <c r="D121" s="205" t="s">
        <v>132</v>
      </c>
      <c r="E121" s="206" t="s">
        <v>508</v>
      </c>
      <c r="F121" s="207" t="s">
        <v>509</v>
      </c>
      <c r="G121" s="208" t="s">
        <v>510</v>
      </c>
      <c r="H121" s="209">
        <v>1</v>
      </c>
      <c r="I121" s="210"/>
      <c r="J121" s="211">
        <f>ROUND(I121*H121,2)</f>
        <v>0</v>
      </c>
      <c r="K121" s="207" t="s">
        <v>19</v>
      </c>
      <c r="L121" s="45"/>
      <c r="M121" s="212" t="s">
        <v>19</v>
      </c>
      <c r="N121" s="213" t="s">
        <v>46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136</v>
      </c>
      <c r="AT121" s="216" t="s">
        <v>132</v>
      </c>
      <c r="AU121" s="216" t="s">
        <v>85</v>
      </c>
      <c r="AY121" s="18" t="s">
        <v>130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83</v>
      </c>
      <c r="BK121" s="217">
        <f>ROUND(I121*H121,2)</f>
        <v>0</v>
      </c>
      <c r="BL121" s="18" t="s">
        <v>136</v>
      </c>
      <c r="BM121" s="216" t="s">
        <v>511</v>
      </c>
    </row>
    <row r="122" s="2" customFormat="1" ht="24.15" customHeight="1">
      <c r="A122" s="39"/>
      <c r="B122" s="40"/>
      <c r="C122" s="205" t="s">
        <v>201</v>
      </c>
      <c r="D122" s="205" t="s">
        <v>132</v>
      </c>
      <c r="E122" s="206" t="s">
        <v>512</v>
      </c>
      <c r="F122" s="207" t="s">
        <v>513</v>
      </c>
      <c r="G122" s="208" t="s">
        <v>135</v>
      </c>
      <c r="H122" s="209">
        <v>10</v>
      </c>
      <c r="I122" s="210"/>
      <c r="J122" s="211">
        <f>ROUND(I122*H122,2)</f>
        <v>0</v>
      </c>
      <c r="K122" s="207" t="s">
        <v>145</v>
      </c>
      <c r="L122" s="45"/>
      <c r="M122" s="212" t="s">
        <v>19</v>
      </c>
      <c r="N122" s="213" t="s">
        <v>46</v>
      </c>
      <c r="O122" s="85"/>
      <c r="P122" s="214">
        <f>O122*H122</f>
        <v>0</v>
      </c>
      <c r="Q122" s="214">
        <v>0.00023000000000000001</v>
      </c>
      <c r="R122" s="214">
        <f>Q122*H122</f>
        <v>0.0023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136</v>
      </c>
      <c r="AT122" s="216" t="s">
        <v>132</v>
      </c>
      <c r="AU122" s="216" t="s">
        <v>85</v>
      </c>
      <c r="AY122" s="18" t="s">
        <v>130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83</v>
      </c>
      <c r="BK122" s="217">
        <f>ROUND(I122*H122,2)</f>
        <v>0</v>
      </c>
      <c r="BL122" s="18" t="s">
        <v>136</v>
      </c>
      <c r="BM122" s="216" t="s">
        <v>514</v>
      </c>
    </row>
    <row r="123" s="2" customFormat="1">
      <c r="A123" s="39"/>
      <c r="B123" s="40"/>
      <c r="C123" s="41"/>
      <c r="D123" s="234" t="s">
        <v>147</v>
      </c>
      <c r="E123" s="41"/>
      <c r="F123" s="235" t="s">
        <v>515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147</v>
      </c>
      <c r="AU123" s="18" t="s">
        <v>85</v>
      </c>
    </row>
    <row r="124" s="2" customFormat="1" ht="16.5" customHeight="1">
      <c r="A124" s="39"/>
      <c r="B124" s="40"/>
      <c r="C124" s="247" t="s">
        <v>209</v>
      </c>
      <c r="D124" s="247" t="s">
        <v>202</v>
      </c>
      <c r="E124" s="248" t="s">
        <v>516</v>
      </c>
      <c r="F124" s="249" t="s">
        <v>517</v>
      </c>
      <c r="G124" s="250" t="s">
        <v>135</v>
      </c>
      <c r="H124" s="251">
        <v>10.1</v>
      </c>
      <c r="I124" s="252"/>
      <c r="J124" s="253">
        <f>ROUND(I124*H124,2)</f>
        <v>0</v>
      </c>
      <c r="K124" s="249" t="s">
        <v>145</v>
      </c>
      <c r="L124" s="254"/>
      <c r="M124" s="255" t="s">
        <v>19</v>
      </c>
      <c r="N124" s="256" t="s">
        <v>46</v>
      </c>
      <c r="O124" s="85"/>
      <c r="P124" s="214">
        <f>O124*H124</f>
        <v>0</v>
      </c>
      <c r="Q124" s="214">
        <v>0.41599999999999998</v>
      </c>
      <c r="R124" s="214">
        <f>Q124*H124</f>
        <v>4.2016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182</v>
      </c>
      <c r="AT124" s="216" t="s">
        <v>202</v>
      </c>
      <c r="AU124" s="216" t="s">
        <v>85</v>
      </c>
      <c r="AY124" s="18" t="s">
        <v>130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83</v>
      </c>
      <c r="BK124" s="217">
        <f>ROUND(I124*H124,2)</f>
        <v>0</v>
      </c>
      <c r="BL124" s="18" t="s">
        <v>136</v>
      </c>
      <c r="BM124" s="216" t="s">
        <v>518</v>
      </c>
    </row>
    <row r="125" s="2" customFormat="1">
      <c r="A125" s="39"/>
      <c r="B125" s="40"/>
      <c r="C125" s="41"/>
      <c r="D125" s="234" t="s">
        <v>147</v>
      </c>
      <c r="E125" s="41"/>
      <c r="F125" s="235" t="s">
        <v>519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147</v>
      </c>
      <c r="AU125" s="18" t="s">
        <v>85</v>
      </c>
    </row>
    <row r="126" s="13" customFormat="1">
      <c r="A126" s="13"/>
      <c r="B126" s="223"/>
      <c r="C126" s="224"/>
      <c r="D126" s="218" t="s">
        <v>140</v>
      </c>
      <c r="E126" s="224"/>
      <c r="F126" s="226" t="s">
        <v>520</v>
      </c>
      <c r="G126" s="224"/>
      <c r="H126" s="227">
        <v>10.1</v>
      </c>
      <c r="I126" s="228"/>
      <c r="J126" s="224"/>
      <c r="K126" s="224"/>
      <c r="L126" s="229"/>
      <c r="M126" s="230"/>
      <c r="N126" s="231"/>
      <c r="O126" s="231"/>
      <c r="P126" s="231"/>
      <c r="Q126" s="231"/>
      <c r="R126" s="231"/>
      <c r="S126" s="231"/>
      <c r="T126" s="23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3" t="s">
        <v>140</v>
      </c>
      <c r="AU126" s="233" t="s">
        <v>85</v>
      </c>
      <c r="AV126" s="13" t="s">
        <v>85</v>
      </c>
      <c r="AW126" s="13" t="s">
        <v>4</v>
      </c>
      <c r="AX126" s="13" t="s">
        <v>83</v>
      </c>
      <c r="AY126" s="233" t="s">
        <v>130</v>
      </c>
    </row>
    <row r="127" s="2" customFormat="1" ht="24.15" customHeight="1">
      <c r="A127" s="39"/>
      <c r="B127" s="40"/>
      <c r="C127" s="205" t="s">
        <v>216</v>
      </c>
      <c r="D127" s="205" t="s">
        <v>132</v>
      </c>
      <c r="E127" s="206" t="s">
        <v>521</v>
      </c>
      <c r="F127" s="207" t="s">
        <v>522</v>
      </c>
      <c r="G127" s="208" t="s">
        <v>153</v>
      </c>
      <c r="H127" s="209">
        <v>1</v>
      </c>
      <c r="I127" s="210"/>
      <c r="J127" s="211">
        <f>ROUND(I127*H127,2)</f>
        <v>0</v>
      </c>
      <c r="K127" s="207" t="s">
        <v>145</v>
      </c>
      <c r="L127" s="45"/>
      <c r="M127" s="212" t="s">
        <v>19</v>
      </c>
      <c r="N127" s="213" t="s">
        <v>46</v>
      </c>
      <c r="O127" s="85"/>
      <c r="P127" s="214">
        <f>O127*H127</f>
        <v>0</v>
      </c>
      <c r="Q127" s="214">
        <v>2.3765041400000002</v>
      </c>
      <c r="R127" s="214">
        <f>Q127*H127</f>
        <v>2.3765041400000002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136</v>
      </c>
      <c r="AT127" s="216" t="s">
        <v>132</v>
      </c>
      <c r="AU127" s="216" t="s">
        <v>85</v>
      </c>
      <c r="AY127" s="18" t="s">
        <v>130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83</v>
      </c>
      <c r="BK127" s="217">
        <f>ROUND(I127*H127,2)</f>
        <v>0</v>
      </c>
      <c r="BL127" s="18" t="s">
        <v>136</v>
      </c>
      <c r="BM127" s="216" t="s">
        <v>523</v>
      </c>
    </row>
    <row r="128" s="2" customFormat="1">
      <c r="A128" s="39"/>
      <c r="B128" s="40"/>
      <c r="C128" s="41"/>
      <c r="D128" s="234" t="s">
        <v>147</v>
      </c>
      <c r="E128" s="41"/>
      <c r="F128" s="235" t="s">
        <v>524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147</v>
      </c>
      <c r="AU128" s="18" t="s">
        <v>85</v>
      </c>
    </row>
    <row r="129" s="2" customFormat="1" ht="16.5" customHeight="1">
      <c r="A129" s="39"/>
      <c r="B129" s="40"/>
      <c r="C129" s="247" t="s">
        <v>223</v>
      </c>
      <c r="D129" s="247" t="s">
        <v>202</v>
      </c>
      <c r="E129" s="248" t="s">
        <v>525</v>
      </c>
      <c r="F129" s="249" t="s">
        <v>526</v>
      </c>
      <c r="G129" s="250" t="s">
        <v>153</v>
      </c>
      <c r="H129" s="251">
        <v>1</v>
      </c>
      <c r="I129" s="252"/>
      <c r="J129" s="253">
        <f>ROUND(I129*H129,2)</f>
        <v>0</v>
      </c>
      <c r="K129" s="249" t="s">
        <v>145</v>
      </c>
      <c r="L129" s="254"/>
      <c r="M129" s="255" t="s">
        <v>19</v>
      </c>
      <c r="N129" s="256" t="s">
        <v>46</v>
      </c>
      <c r="O129" s="85"/>
      <c r="P129" s="214">
        <f>O129*H129</f>
        <v>0</v>
      </c>
      <c r="Q129" s="214">
        <v>0.50600000000000001</v>
      </c>
      <c r="R129" s="214">
        <f>Q129*H129</f>
        <v>0.50600000000000001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182</v>
      </c>
      <c r="AT129" s="216" t="s">
        <v>202</v>
      </c>
      <c r="AU129" s="216" t="s">
        <v>85</v>
      </c>
      <c r="AY129" s="18" t="s">
        <v>130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83</v>
      </c>
      <c r="BK129" s="217">
        <f>ROUND(I129*H129,2)</f>
        <v>0</v>
      </c>
      <c r="BL129" s="18" t="s">
        <v>136</v>
      </c>
      <c r="BM129" s="216" t="s">
        <v>527</v>
      </c>
    </row>
    <row r="130" s="2" customFormat="1">
      <c r="A130" s="39"/>
      <c r="B130" s="40"/>
      <c r="C130" s="41"/>
      <c r="D130" s="234" t="s">
        <v>147</v>
      </c>
      <c r="E130" s="41"/>
      <c r="F130" s="235" t="s">
        <v>528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147</v>
      </c>
      <c r="AU130" s="18" t="s">
        <v>85</v>
      </c>
    </row>
    <row r="131" s="2" customFormat="1" ht="16.5" customHeight="1">
      <c r="A131" s="39"/>
      <c r="B131" s="40"/>
      <c r="C131" s="247" t="s">
        <v>8</v>
      </c>
      <c r="D131" s="247" t="s">
        <v>202</v>
      </c>
      <c r="E131" s="248" t="s">
        <v>529</v>
      </c>
      <c r="F131" s="249" t="s">
        <v>530</v>
      </c>
      <c r="G131" s="250" t="s">
        <v>153</v>
      </c>
      <c r="H131" s="251">
        <v>1</v>
      </c>
      <c r="I131" s="252"/>
      <c r="J131" s="253">
        <f>ROUND(I131*H131,2)</f>
        <v>0</v>
      </c>
      <c r="K131" s="249" t="s">
        <v>145</v>
      </c>
      <c r="L131" s="254"/>
      <c r="M131" s="255" t="s">
        <v>19</v>
      </c>
      <c r="N131" s="256" t="s">
        <v>46</v>
      </c>
      <c r="O131" s="85"/>
      <c r="P131" s="214">
        <f>O131*H131</f>
        <v>0</v>
      </c>
      <c r="Q131" s="214">
        <v>0.56999999999999995</v>
      </c>
      <c r="R131" s="214">
        <f>Q131*H131</f>
        <v>0.56999999999999995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182</v>
      </c>
      <c r="AT131" s="216" t="s">
        <v>202</v>
      </c>
      <c r="AU131" s="216" t="s">
        <v>85</v>
      </c>
      <c r="AY131" s="18" t="s">
        <v>130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83</v>
      </c>
      <c r="BK131" s="217">
        <f>ROUND(I131*H131,2)</f>
        <v>0</v>
      </c>
      <c r="BL131" s="18" t="s">
        <v>136</v>
      </c>
      <c r="BM131" s="216" t="s">
        <v>531</v>
      </c>
    </row>
    <row r="132" s="2" customFormat="1">
      <c r="A132" s="39"/>
      <c r="B132" s="40"/>
      <c r="C132" s="41"/>
      <c r="D132" s="234" t="s">
        <v>147</v>
      </c>
      <c r="E132" s="41"/>
      <c r="F132" s="235" t="s">
        <v>532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147</v>
      </c>
      <c r="AU132" s="18" t="s">
        <v>85</v>
      </c>
    </row>
    <row r="133" s="2" customFormat="1" ht="16.5" customHeight="1">
      <c r="A133" s="39"/>
      <c r="B133" s="40"/>
      <c r="C133" s="247" t="s">
        <v>232</v>
      </c>
      <c r="D133" s="247" t="s">
        <v>202</v>
      </c>
      <c r="E133" s="248" t="s">
        <v>533</v>
      </c>
      <c r="F133" s="249" t="s">
        <v>534</v>
      </c>
      <c r="G133" s="250" t="s">
        <v>153</v>
      </c>
      <c r="H133" s="251">
        <v>3</v>
      </c>
      <c r="I133" s="252"/>
      <c r="J133" s="253">
        <f>ROUND(I133*H133,2)</f>
        <v>0</v>
      </c>
      <c r="K133" s="249" t="s">
        <v>145</v>
      </c>
      <c r="L133" s="254"/>
      <c r="M133" s="255" t="s">
        <v>19</v>
      </c>
      <c r="N133" s="256" t="s">
        <v>46</v>
      </c>
      <c r="O133" s="85"/>
      <c r="P133" s="214">
        <f>O133*H133</f>
        <v>0</v>
      </c>
      <c r="Q133" s="214">
        <v>0.068000000000000005</v>
      </c>
      <c r="R133" s="214">
        <f>Q133*H133</f>
        <v>0.20400000000000002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182</v>
      </c>
      <c r="AT133" s="216" t="s">
        <v>202</v>
      </c>
      <c r="AU133" s="216" t="s">
        <v>85</v>
      </c>
      <c r="AY133" s="18" t="s">
        <v>130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83</v>
      </c>
      <c r="BK133" s="217">
        <f>ROUND(I133*H133,2)</f>
        <v>0</v>
      </c>
      <c r="BL133" s="18" t="s">
        <v>136</v>
      </c>
      <c r="BM133" s="216" t="s">
        <v>535</v>
      </c>
    </row>
    <row r="134" s="2" customFormat="1">
      <c r="A134" s="39"/>
      <c r="B134" s="40"/>
      <c r="C134" s="41"/>
      <c r="D134" s="234" t="s">
        <v>147</v>
      </c>
      <c r="E134" s="41"/>
      <c r="F134" s="235" t="s">
        <v>536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147</v>
      </c>
      <c r="AU134" s="18" t="s">
        <v>85</v>
      </c>
    </row>
    <row r="135" s="2" customFormat="1" ht="16.5" customHeight="1">
      <c r="A135" s="39"/>
      <c r="B135" s="40"/>
      <c r="C135" s="205" t="s">
        <v>237</v>
      </c>
      <c r="D135" s="205" t="s">
        <v>132</v>
      </c>
      <c r="E135" s="206" t="s">
        <v>537</v>
      </c>
      <c r="F135" s="207" t="s">
        <v>538</v>
      </c>
      <c r="G135" s="208" t="s">
        <v>153</v>
      </c>
      <c r="H135" s="209">
        <v>1</v>
      </c>
      <c r="I135" s="210"/>
      <c r="J135" s="211">
        <f>ROUND(I135*H135,2)</f>
        <v>0</v>
      </c>
      <c r="K135" s="207" t="s">
        <v>145</v>
      </c>
      <c r="L135" s="45"/>
      <c r="M135" s="212" t="s">
        <v>19</v>
      </c>
      <c r="N135" s="213" t="s">
        <v>46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0.050000000000000003</v>
      </c>
      <c r="T135" s="215">
        <f>S135*H135</f>
        <v>0.050000000000000003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136</v>
      </c>
      <c r="AT135" s="216" t="s">
        <v>132</v>
      </c>
      <c r="AU135" s="216" t="s">
        <v>85</v>
      </c>
      <c r="AY135" s="18" t="s">
        <v>130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83</v>
      </c>
      <c r="BK135" s="217">
        <f>ROUND(I135*H135,2)</f>
        <v>0</v>
      </c>
      <c r="BL135" s="18" t="s">
        <v>136</v>
      </c>
      <c r="BM135" s="216" t="s">
        <v>539</v>
      </c>
    </row>
    <row r="136" s="2" customFormat="1">
      <c r="A136" s="39"/>
      <c r="B136" s="40"/>
      <c r="C136" s="41"/>
      <c r="D136" s="234" t="s">
        <v>147</v>
      </c>
      <c r="E136" s="41"/>
      <c r="F136" s="235" t="s">
        <v>540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147</v>
      </c>
      <c r="AU136" s="18" t="s">
        <v>85</v>
      </c>
    </row>
    <row r="137" s="2" customFormat="1" ht="16.5" customHeight="1">
      <c r="A137" s="39"/>
      <c r="B137" s="40"/>
      <c r="C137" s="205" t="s">
        <v>242</v>
      </c>
      <c r="D137" s="205" t="s">
        <v>132</v>
      </c>
      <c r="E137" s="206" t="s">
        <v>541</v>
      </c>
      <c r="F137" s="207" t="s">
        <v>542</v>
      </c>
      <c r="G137" s="208" t="s">
        <v>153</v>
      </c>
      <c r="H137" s="209">
        <v>1</v>
      </c>
      <c r="I137" s="210"/>
      <c r="J137" s="211">
        <f>ROUND(I137*H137,2)</f>
        <v>0</v>
      </c>
      <c r="K137" s="207" t="s">
        <v>145</v>
      </c>
      <c r="L137" s="45"/>
      <c r="M137" s="212" t="s">
        <v>19</v>
      </c>
      <c r="N137" s="213" t="s">
        <v>46</v>
      </c>
      <c r="O137" s="85"/>
      <c r="P137" s="214">
        <f>O137*H137</f>
        <v>0</v>
      </c>
      <c r="Q137" s="214">
        <v>0.217338</v>
      </c>
      <c r="R137" s="214">
        <f>Q137*H137</f>
        <v>0.217338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136</v>
      </c>
      <c r="AT137" s="216" t="s">
        <v>132</v>
      </c>
      <c r="AU137" s="216" t="s">
        <v>85</v>
      </c>
      <c r="AY137" s="18" t="s">
        <v>130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83</v>
      </c>
      <c r="BK137" s="217">
        <f>ROUND(I137*H137,2)</f>
        <v>0</v>
      </c>
      <c r="BL137" s="18" t="s">
        <v>136</v>
      </c>
      <c r="BM137" s="216" t="s">
        <v>543</v>
      </c>
    </row>
    <row r="138" s="2" customFormat="1">
      <c r="A138" s="39"/>
      <c r="B138" s="40"/>
      <c r="C138" s="41"/>
      <c r="D138" s="234" t="s">
        <v>147</v>
      </c>
      <c r="E138" s="41"/>
      <c r="F138" s="235" t="s">
        <v>544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147</v>
      </c>
      <c r="AU138" s="18" t="s">
        <v>85</v>
      </c>
    </row>
    <row r="139" s="2" customFormat="1" ht="16.5" customHeight="1">
      <c r="A139" s="39"/>
      <c r="B139" s="40"/>
      <c r="C139" s="247" t="s">
        <v>247</v>
      </c>
      <c r="D139" s="247" t="s">
        <v>202</v>
      </c>
      <c r="E139" s="248" t="s">
        <v>545</v>
      </c>
      <c r="F139" s="249" t="s">
        <v>546</v>
      </c>
      <c r="G139" s="250" t="s">
        <v>153</v>
      </c>
      <c r="H139" s="251">
        <v>1</v>
      </c>
      <c r="I139" s="252"/>
      <c r="J139" s="253">
        <f>ROUND(I139*H139,2)</f>
        <v>0</v>
      </c>
      <c r="K139" s="249" t="s">
        <v>145</v>
      </c>
      <c r="L139" s="254"/>
      <c r="M139" s="255" t="s">
        <v>19</v>
      </c>
      <c r="N139" s="256" t="s">
        <v>46</v>
      </c>
      <c r="O139" s="85"/>
      <c r="P139" s="214">
        <f>O139*H139</f>
        <v>0</v>
      </c>
      <c r="Q139" s="214">
        <v>0.19600000000000001</v>
      </c>
      <c r="R139" s="214">
        <f>Q139*H139</f>
        <v>0.19600000000000001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182</v>
      </c>
      <c r="AT139" s="216" t="s">
        <v>202</v>
      </c>
      <c r="AU139" s="216" t="s">
        <v>85</v>
      </c>
      <c r="AY139" s="18" t="s">
        <v>130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83</v>
      </c>
      <c r="BK139" s="217">
        <f>ROUND(I139*H139,2)</f>
        <v>0</v>
      </c>
      <c r="BL139" s="18" t="s">
        <v>136</v>
      </c>
      <c r="BM139" s="216" t="s">
        <v>547</v>
      </c>
    </row>
    <row r="140" s="2" customFormat="1">
      <c r="A140" s="39"/>
      <c r="B140" s="40"/>
      <c r="C140" s="41"/>
      <c r="D140" s="234" t="s">
        <v>147</v>
      </c>
      <c r="E140" s="41"/>
      <c r="F140" s="235" t="s">
        <v>548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147</v>
      </c>
      <c r="AU140" s="18" t="s">
        <v>85</v>
      </c>
    </row>
    <row r="141" s="2" customFormat="1" ht="16.5" customHeight="1">
      <c r="A141" s="39"/>
      <c r="B141" s="40"/>
      <c r="C141" s="205" t="s">
        <v>253</v>
      </c>
      <c r="D141" s="205" t="s">
        <v>132</v>
      </c>
      <c r="E141" s="206" t="s">
        <v>549</v>
      </c>
      <c r="F141" s="207" t="s">
        <v>550</v>
      </c>
      <c r="G141" s="208" t="s">
        <v>158</v>
      </c>
      <c r="H141" s="209">
        <v>6.0369999999999999</v>
      </c>
      <c r="I141" s="210"/>
      <c r="J141" s="211">
        <f>ROUND(I141*H141,2)</f>
        <v>0</v>
      </c>
      <c r="K141" s="207" t="s">
        <v>145</v>
      </c>
      <c r="L141" s="45"/>
      <c r="M141" s="212" t="s">
        <v>19</v>
      </c>
      <c r="N141" s="213" t="s">
        <v>46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136</v>
      </c>
      <c r="AT141" s="216" t="s">
        <v>132</v>
      </c>
      <c r="AU141" s="216" t="s">
        <v>85</v>
      </c>
      <c r="AY141" s="18" t="s">
        <v>130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83</v>
      </c>
      <c r="BK141" s="217">
        <f>ROUND(I141*H141,2)</f>
        <v>0</v>
      </c>
      <c r="BL141" s="18" t="s">
        <v>136</v>
      </c>
      <c r="BM141" s="216" t="s">
        <v>551</v>
      </c>
    </row>
    <row r="142" s="2" customFormat="1">
      <c r="A142" s="39"/>
      <c r="B142" s="40"/>
      <c r="C142" s="41"/>
      <c r="D142" s="234" t="s">
        <v>147</v>
      </c>
      <c r="E142" s="41"/>
      <c r="F142" s="235" t="s">
        <v>552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147</v>
      </c>
      <c r="AU142" s="18" t="s">
        <v>85</v>
      </c>
    </row>
    <row r="143" s="13" customFormat="1">
      <c r="A143" s="13"/>
      <c r="B143" s="223"/>
      <c r="C143" s="224"/>
      <c r="D143" s="218" t="s">
        <v>140</v>
      </c>
      <c r="E143" s="225" t="s">
        <v>19</v>
      </c>
      <c r="F143" s="226" t="s">
        <v>553</v>
      </c>
      <c r="G143" s="224"/>
      <c r="H143" s="227">
        <v>8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140</v>
      </c>
      <c r="AU143" s="233" t="s">
        <v>85</v>
      </c>
      <c r="AV143" s="13" t="s">
        <v>85</v>
      </c>
      <c r="AW143" s="13" t="s">
        <v>37</v>
      </c>
      <c r="AX143" s="13" t="s">
        <v>75</v>
      </c>
      <c r="AY143" s="233" t="s">
        <v>130</v>
      </c>
    </row>
    <row r="144" s="15" customFormat="1">
      <c r="A144" s="15"/>
      <c r="B144" s="257"/>
      <c r="C144" s="258"/>
      <c r="D144" s="218" t="s">
        <v>140</v>
      </c>
      <c r="E144" s="259" t="s">
        <v>19</v>
      </c>
      <c r="F144" s="260" t="s">
        <v>554</v>
      </c>
      <c r="G144" s="258"/>
      <c r="H144" s="259" t="s">
        <v>19</v>
      </c>
      <c r="I144" s="261"/>
      <c r="J144" s="258"/>
      <c r="K144" s="258"/>
      <c r="L144" s="262"/>
      <c r="M144" s="263"/>
      <c r="N144" s="264"/>
      <c r="O144" s="264"/>
      <c r="P144" s="264"/>
      <c r="Q144" s="264"/>
      <c r="R144" s="264"/>
      <c r="S144" s="264"/>
      <c r="T144" s="26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6" t="s">
        <v>140</v>
      </c>
      <c r="AU144" s="266" t="s">
        <v>85</v>
      </c>
      <c r="AV144" s="15" t="s">
        <v>83</v>
      </c>
      <c r="AW144" s="15" t="s">
        <v>37</v>
      </c>
      <c r="AX144" s="15" t="s">
        <v>75</v>
      </c>
      <c r="AY144" s="266" t="s">
        <v>130</v>
      </c>
    </row>
    <row r="145" s="13" customFormat="1">
      <c r="A145" s="13"/>
      <c r="B145" s="223"/>
      <c r="C145" s="224"/>
      <c r="D145" s="218" t="s">
        <v>140</v>
      </c>
      <c r="E145" s="225" t="s">
        <v>19</v>
      </c>
      <c r="F145" s="226" t="s">
        <v>555</v>
      </c>
      <c r="G145" s="224"/>
      <c r="H145" s="227">
        <v>-1.9630000000000001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140</v>
      </c>
      <c r="AU145" s="233" t="s">
        <v>85</v>
      </c>
      <c r="AV145" s="13" t="s">
        <v>85</v>
      </c>
      <c r="AW145" s="13" t="s">
        <v>37</v>
      </c>
      <c r="AX145" s="13" t="s">
        <v>75</v>
      </c>
      <c r="AY145" s="233" t="s">
        <v>130</v>
      </c>
    </row>
    <row r="146" s="14" customFormat="1">
      <c r="A146" s="14"/>
      <c r="B146" s="236"/>
      <c r="C146" s="237"/>
      <c r="D146" s="218" t="s">
        <v>140</v>
      </c>
      <c r="E146" s="238" t="s">
        <v>19</v>
      </c>
      <c r="F146" s="239" t="s">
        <v>181</v>
      </c>
      <c r="G146" s="237"/>
      <c r="H146" s="240">
        <v>6.0369999999999999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140</v>
      </c>
      <c r="AU146" s="246" t="s">
        <v>85</v>
      </c>
      <c r="AV146" s="14" t="s">
        <v>136</v>
      </c>
      <c r="AW146" s="14" t="s">
        <v>37</v>
      </c>
      <c r="AX146" s="14" t="s">
        <v>83</v>
      </c>
      <c r="AY146" s="246" t="s">
        <v>130</v>
      </c>
    </row>
    <row r="147" s="12" customFormat="1" ht="22.8" customHeight="1">
      <c r="A147" s="12"/>
      <c r="B147" s="189"/>
      <c r="C147" s="190"/>
      <c r="D147" s="191" t="s">
        <v>74</v>
      </c>
      <c r="E147" s="203" t="s">
        <v>556</v>
      </c>
      <c r="F147" s="203" t="s">
        <v>557</v>
      </c>
      <c r="G147" s="190"/>
      <c r="H147" s="190"/>
      <c r="I147" s="193"/>
      <c r="J147" s="204">
        <f>BK147</f>
        <v>0</v>
      </c>
      <c r="K147" s="190"/>
      <c r="L147" s="195"/>
      <c r="M147" s="196"/>
      <c r="N147" s="197"/>
      <c r="O147" s="197"/>
      <c r="P147" s="198">
        <f>SUM(P148:P153)</f>
        <v>0</v>
      </c>
      <c r="Q147" s="197"/>
      <c r="R147" s="198">
        <f>SUM(R148:R153)</f>
        <v>0</v>
      </c>
      <c r="S147" s="197"/>
      <c r="T147" s="199">
        <f>SUM(T148:T153)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0" t="s">
        <v>83</v>
      </c>
      <c r="AT147" s="201" t="s">
        <v>74</v>
      </c>
      <c r="AU147" s="201" t="s">
        <v>83</v>
      </c>
      <c r="AY147" s="200" t="s">
        <v>130</v>
      </c>
      <c r="BK147" s="202">
        <f>SUM(BK148:BK153)</f>
        <v>0</v>
      </c>
    </row>
    <row r="148" s="2" customFormat="1" ht="21.75" customHeight="1">
      <c r="A148" s="39"/>
      <c r="B148" s="40"/>
      <c r="C148" s="205" t="s">
        <v>7</v>
      </c>
      <c r="D148" s="205" t="s">
        <v>132</v>
      </c>
      <c r="E148" s="206" t="s">
        <v>558</v>
      </c>
      <c r="F148" s="207" t="s">
        <v>559</v>
      </c>
      <c r="G148" s="208" t="s">
        <v>273</v>
      </c>
      <c r="H148" s="209">
        <v>8.702</v>
      </c>
      <c r="I148" s="210"/>
      <c r="J148" s="211">
        <f>ROUND(I148*H148,2)</f>
        <v>0</v>
      </c>
      <c r="K148" s="207" t="s">
        <v>145</v>
      </c>
      <c r="L148" s="45"/>
      <c r="M148" s="212" t="s">
        <v>19</v>
      </c>
      <c r="N148" s="213" t="s">
        <v>46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136</v>
      </c>
      <c r="AT148" s="216" t="s">
        <v>132</v>
      </c>
      <c r="AU148" s="216" t="s">
        <v>85</v>
      </c>
      <c r="AY148" s="18" t="s">
        <v>130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83</v>
      </c>
      <c r="BK148" s="217">
        <f>ROUND(I148*H148,2)</f>
        <v>0</v>
      </c>
      <c r="BL148" s="18" t="s">
        <v>136</v>
      </c>
      <c r="BM148" s="216" t="s">
        <v>560</v>
      </c>
    </row>
    <row r="149" s="2" customFormat="1">
      <c r="A149" s="39"/>
      <c r="B149" s="40"/>
      <c r="C149" s="41"/>
      <c r="D149" s="234" t="s">
        <v>147</v>
      </c>
      <c r="E149" s="41"/>
      <c r="F149" s="235" t="s">
        <v>561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147</v>
      </c>
      <c r="AU149" s="18" t="s">
        <v>85</v>
      </c>
    </row>
    <row r="150" s="2" customFormat="1" ht="24.15" customHeight="1">
      <c r="A150" s="39"/>
      <c r="B150" s="40"/>
      <c r="C150" s="205" t="s">
        <v>264</v>
      </c>
      <c r="D150" s="205" t="s">
        <v>132</v>
      </c>
      <c r="E150" s="206" t="s">
        <v>562</v>
      </c>
      <c r="F150" s="207" t="s">
        <v>563</v>
      </c>
      <c r="G150" s="208" t="s">
        <v>273</v>
      </c>
      <c r="H150" s="209">
        <v>8.702</v>
      </c>
      <c r="I150" s="210"/>
      <c r="J150" s="211">
        <f>ROUND(I150*H150,2)</f>
        <v>0</v>
      </c>
      <c r="K150" s="207" t="s">
        <v>145</v>
      </c>
      <c r="L150" s="45"/>
      <c r="M150" s="212" t="s">
        <v>19</v>
      </c>
      <c r="N150" s="213" t="s">
        <v>46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136</v>
      </c>
      <c r="AT150" s="216" t="s">
        <v>132</v>
      </c>
      <c r="AU150" s="216" t="s">
        <v>85</v>
      </c>
      <c r="AY150" s="18" t="s">
        <v>130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83</v>
      </c>
      <c r="BK150" s="217">
        <f>ROUND(I150*H150,2)</f>
        <v>0</v>
      </c>
      <c r="BL150" s="18" t="s">
        <v>136</v>
      </c>
      <c r="BM150" s="216" t="s">
        <v>564</v>
      </c>
    </row>
    <row r="151" s="2" customFormat="1">
      <c r="A151" s="39"/>
      <c r="B151" s="40"/>
      <c r="C151" s="41"/>
      <c r="D151" s="234" t="s">
        <v>147</v>
      </c>
      <c r="E151" s="41"/>
      <c r="F151" s="235" t="s">
        <v>565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147</v>
      </c>
      <c r="AU151" s="18" t="s">
        <v>85</v>
      </c>
    </row>
    <row r="152" s="2" customFormat="1" ht="24.15" customHeight="1">
      <c r="A152" s="39"/>
      <c r="B152" s="40"/>
      <c r="C152" s="205" t="s">
        <v>270</v>
      </c>
      <c r="D152" s="205" t="s">
        <v>132</v>
      </c>
      <c r="E152" s="206" t="s">
        <v>566</v>
      </c>
      <c r="F152" s="207" t="s">
        <v>567</v>
      </c>
      <c r="G152" s="208" t="s">
        <v>273</v>
      </c>
      <c r="H152" s="209">
        <v>8.702</v>
      </c>
      <c r="I152" s="210"/>
      <c r="J152" s="211">
        <f>ROUND(I152*H152,2)</f>
        <v>0</v>
      </c>
      <c r="K152" s="207" t="s">
        <v>145</v>
      </c>
      <c r="L152" s="45"/>
      <c r="M152" s="212" t="s">
        <v>19</v>
      </c>
      <c r="N152" s="213" t="s">
        <v>46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136</v>
      </c>
      <c r="AT152" s="216" t="s">
        <v>132</v>
      </c>
      <c r="AU152" s="216" t="s">
        <v>85</v>
      </c>
      <c r="AY152" s="18" t="s">
        <v>130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83</v>
      </c>
      <c r="BK152" s="217">
        <f>ROUND(I152*H152,2)</f>
        <v>0</v>
      </c>
      <c r="BL152" s="18" t="s">
        <v>136</v>
      </c>
      <c r="BM152" s="216" t="s">
        <v>568</v>
      </c>
    </row>
    <row r="153" s="2" customFormat="1">
      <c r="A153" s="39"/>
      <c r="B153" s="40"/>
      <c r="C153" s="41"/>
      <c r="D153" s="234" t="s">
        <v>147</v>
      </c>
      <c r="E153" s="41"/>
      <c r="F153" s="235" t="s">
        <v>569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147</v>
      </c>
      <c r="AU153" s="18" t="s">
        <v>85</v>
      </c>
    </row>
    <row r="154" s="12" customFormat="1" ht="22.8" customHeight="1">
      <c r="A154" s="12"/>
      <c r="B154" s="189"/>
      <c r="C154" s="190"/>
      <c r="D154" s="191" t="s">
        <v>74</v>
      </c>
      <c r="E154" s="203" t="s">
        <v>379</v>
      </c>
      <c r="F154" s="203" t="s">
        <v>380</v>
      </c>
      <c r="G154" s="190"/>
      <c r="H154" s="190"/>
      <c r="I154" s="193"/>
      <c r="J154" s="204">
        <f>BK154</f>
        <v>0</v>
      </c>
      <c r="K154" s="190"/>
      <c r="L154" s="195"/>
      <c r="M154" s="196"/>
      <c r="N154" s="197"/>
      <c r="O154" s="197"/>
      <c r="P154" s="198">
        <f>SUM(P155:P156)</f>
        <v>0</v>
      </c>
      <c r="Q154" s="197"/>
      <c r="R154" s="198">
        <f>SUM(R155:R156)</f>
        <v>0</v>
      </c>
      <c r="S154" s="197"/>
      <c r="T154" s="199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0" t="s">
        <v>83</v>
      </c>
      <c r="AT154" s="201" t="s">
        <v>74</v>
      </c>
      <c r="AU154" s="201" t="s">
        <v>83</v>
      </c>
      <c r="AY154" s="200" t="s">
        <v>130</v>
      </c>
      <c r="BK154" s="202">
        <f>SUM(BK155:BK156)</f>
        <v>0</v>
      </c>
    </row>
    <row r="155" s="2" customFormat="1" ht="24.15" customHeight="1">
      <c r="A155" s="39"/>
      <c r="B155" s="40"/>
      <c r="C155" s="205" t="s">
        <v>277</v>
      </c>
      <c r="D155" s="205" t="s">
        <v>132</v>
      </c>
      <c r="E155" s="206" t="s">
        <v>570</v>
      </c>
      <c r="F155" s="207" t="s">
        <v>571</v>
      </c>
      <c r="G155" s="208" t="s">
        <v>273</v>
      </c>
      <c r="H155" s="209">
        <v>33.267000000000003</v>
      </c>
      <c r="I155" s="210"/>
      <c r="J155" s="211">
        <f>ROUND(I155*H155,2)</f>
        <v>0</v>
      </c>
      <c r="K155" s="207" t="s">
        <v>145</v>
      </c>
      <c r="L155" s="45"/>
      <c r="M155" s="212" t="s">
        <v>19</v>
      </c>
      <c r="N155" s="213" t="s">
        <v>46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136</v>
      </c>
      <c r="AT155" s="216" t="s">
        <v>132</v>
      </c>
      <c r="AU155" s="216" t="s">
        <v>85</v>
      </c>
      <c r="AY155" s="18" t="s">
        <v>130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83</v>
      </c>
      <c r="BK155" s="217">
        <f>ROUND(I155*H155,2)</f>
        <v>0</v>
      </c>
      <c r="BL155" s="18" t="s">
        <v>136</v>
      </c>
      <c r="BM155" s="216" t="s">
        <v>572</v>
      </c>
    </row>
    <row r="156" s="2" customFormat="1">
      <c r="A156" s="39"/>
      <c r="B156" s="40"/>
      <c r="C156" s="41"/>
      <c r="D156" s="234" t="s">
        <v>147</v>
      </c>
      <c r="E156" s="41"/>
      <c r="F156" s="235" t="s">
        <v>573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147</v>
      </c>
      <c r="AU156" s="18" t="s">
        <v>85</v>
      </c>
    </row>
    <row r="157" s="12" customFormat="1" ht="25.92" customHeight="1">
      <c r="A157" s="12"/>
      <c r="B157" s="189"/>
      <c r="C157" s="190"/>
      <c r="D157" s="191" t="s">
        <v>74</v>
      </c>
      <c r="E157" s="192" t="s">
        <v>574</v>
      </c>
      <c r="F157" s="192" t="s">
        <v>575</v>
      </c>
      <c r="G157" s="190"/>
      <c r="H157" s="190"/>
      <c r="I157" s="193"/>
      <c r="J157" s="194">
        <f>BK157</f>
        <v>0</v>
      </c>
      <c r="K157" s="190"/>
      <c r="L157" s="195"/>
      <c r="M157" s="196"/>
      <c r="N157" s="197"/>
      <c r="O157" s="197"/>
      <c r="P157" s="198">
        <f>P158</f>
        <v>0</v>
      </c>
      <c r="Q157" s="197"/>
      <c r="R157" s="198">
        <f>R158</f>
        <v>0</v>
      </c>
      <c r="S157" s="197"/>
      <c r="T157" s="199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85</v>
      </c>
      <c r="AT157" s="201" t="s">
        <v>74</v>
      </c>
      <c r="AU157" s="201" t="s">
        <v>75</v>
      </c>
      <c r="AY157" s="200" t="s">
        <v>130</v>
      </c>
      <c r="BK157" s="202">
        <f>BK158</f>
        <v>0</v>
      </c>
    </row>
    <row r="158" s="12" customFormat="1" ht="22.8" customHeight="1">
      <c r="A158" s="12"/>
      <c r="B158" s="189"/>
      <c r="C158" s="190"/>
      <c r="D158" s="191" t="s">
        <v>74</v>
      </c>
      <c r="E158" s="203" t="s">
        <v>576</v>
      </c>
      <c r="F158" s="203" t="s">
        <v>577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SUM(P159:P162)</f>
        <v>0</v>
      </c>
      <c r="Q158" s="197"/>
      <c r="R158" s="198">
        <f>SUM(R159:R162)</f>
        <v>0</v>
      </c>
      <c r="S158" s="197"/>
      <c r="T158" s="199">
        <f>SUM(T159:T162)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0" t="s">
        <v>85</v>
      </c>
      <c r="AT158" s="201" t="s">
        <v>74</v>
      </c>
      <c r="AU158" s="201" t="s">
        <v>83</v>
      </c>
      <c r="AY158" s="200" t="s">
        <v>130</v>
      </c>
      <c r="BK158" s="202">
        <f>SUM(BK159:BK162)</f>
        <v>0</v>
      </c>
    </row>
    <row r="159" s="2" customFormat="1" ht="16.5" customHeight="1">
      <c r="A159" s="39"/>
      <c r="B159" s="40"/>
      <c r="C159" s="205" t="s">
        <v>283</v>
      </c>
      <c r="D159" s="205" t="s">
        <v>132</v>
      </c>
      <c r="E159" s="206" t="s">
        <v>578</v>
      </c>
      <c r="F159" s="207" t="s">
        <v>579</v>
      </c>
      <c r="G159" s="208" t="s">
        <v>135</v>
      </c>
      <c r="H159" s="209">
        <v>30.5</v>
      </c>
      <c r="I159" s="210"/>
      <c r="J159" s="211">
        <f>ROUND(I159*H159,2)</f>
        <v>0</v>
      </c>
      <c r="K159" s="207" t="s">
        <v>19</v>
      </c>
      <c r="L159" s="45"/>
      <c r="M159" s="212" t="s">
        <v>19</v>
      </c>
      <c r="N159" s="213" t="s">
        <v>46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232</v>
      </c>
      <c r="AT159" s="216" t="s">
        <v>132</v>
      </c>
      <c r="AU159" s="216" t="s">
        <v>85</v>
      </c>
      <c r="AY159" s="18" t="s">
        <v>130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83</v>
      </c>
      <c r="BK159" s="217">
        <f>ROUND(I159*H159,2)</f>
        <v>0</v>
      </c>
      <c r="BL159" s="18" t="s">
        <v>232</v>
      </c>
      <c r="BM159" s="216" t="s">
        <v>580</v>
      </c>
    </row>
    <row r="160" s="13" customFormat="1">
      <c r="A160" s="13"/>
      <c r="B160" s="223"/>
      <c r="C160" s="224"/>
      <c r="D160" s="218" t="s">
        <v>140</v>
      </c>
      <c r="E160" s="225" t="s">
        <v>19</v>
      </c>
      <c r="F160" s="226" t="s">
        <v>581</v>
      </c>
      <c r="G160" s="224"/>
      <c r="H160" s="227">
        <v>30.5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140</v>
      </c>
      <c r="AU160" s="233" t="s">
        <v>85</v>
      </c>
      <c r="AV160" s="13" t="s">
        <v>85</v>
      </c>
      <c r="AW160" s="13" t="s">
        <v>37</v>
      </c>
      <c r="AX160" s="13" t="s">
        <v>83</v>
      </c>
      <c r="AY160" s="233" t="s">
        <v>130</v>
      </c>
    </row>
    <row r="161" s="2" customFormat="1" ht="24.15" customHeight="1">
      <c r="A161" s="39"/>
      <c r="B161" s="40"/>
      <c r="C161" s="205" t="s">
        <v>289</v>
      </c>
      <c r="D161" s="205" t="s">
        <v>132</v>
      </c>
      <c r="E161" s="206" t="s">
        <v>582</v>
      </c>
      <c r="F161" s="207" t="s">
        <v>583</v>
      </c>
      <c r="G161" s="208" t="s">
        <v>153</v>
      </c>
      <c r="H161" s="209">
        <v>1</v>
      </c>
      <c r="I161" s="210"/>
      <c r="J161" s="211">
        <f>ROUND(I161*H161,2)</f>
        <v>0</v>
      </c>
      <c r="K161" s="207" t="s">
        <v>145</v>
      </c>
      <c r="L161" s="45"/>
      <c r="M161" s="212" t="s">
        <v>19</v>
      </c>
      <c r="N161" s="213" t="s">
        <v>46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232</v>
      </c>
      <c r="AT161" s="216" t="s">
        <v>132</v>
      </c>
      <c r="AU161" s="216" t="s">
        <v>85</v>
      </c>
      <c r="AY161" s="18" t="s">
        <v>130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83</v>
      </c>
      <c r="BK161" s="217">
        <f>ROUND(I161*H161,2)</f>
        <v>0</v>
      </c>
      <c r="BL161" s="18" t="s">
        <v>232</v>
      </c>
      <c r="BM161" s="216" t="s">
        <v>584</v>
      </c>
    </row>
    <row r="162" s="2" customFormat="1">
      <c r="A162" s="39"/>
      <c r="B162" s="40"/>
      <c r="C162" s="41"/>
      <c r="D162" s="234" t="s">
        <v>147</v>
      </c>
      <c r="E162" s="41"/>
      <c r="F162" s="235" t="s">
        <v>585</v>
      </c>
      <c r="G162" s="41"/>
      <c r="H162" s="41"/>
      <c r="I162" s="220"/>
      <c r="J162" s="41"/>
      <c r="K162" s="41"/>
      <c r="L162" s="45"/>
      <c r="M162" s="267"/>
      <c r="N162" s="268"/>
      <c r="O162" s="269"/>
      <c r="P162" s="269"/>
      <c r="Q162" s="269"/>
      <c r="R162" s="269"/>
      <c r="S162" s="269"/>
      <c r="T162" s="270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147</v>
      </c>
      <c r="AU162" s="18" t="s">
        <v>85</v>
      </c>
    </row>
    <row r="163" s="2" customFormat="1" ht="6.96" customHeight="1">
      <c r="A163" s="39"/>
      <c r="B163" s="60"/>
      <c r="C163" s="61"/>
      <c r="D163" s="61"/>
      <c r="E163" s="61"/>
      <c r="F163" s="61"/>
      <c r="G163" s="61"/>
      <c r="H163" s="61"/>
      <c r="I163" s="61"/>
      <c r="J163" s="61"/>
      <c r="K163" s="61"/>
      <c r="L163" s="45"/>
      <c r="M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</row>
  </sheetData>
  <sheetProtection sheet="1" autoFilter="0" formatColumns="0" formatRows="0" objects="1" scenarios="1" spinCount="100000" saltValue="OQqFnAQhnzENjHMoIhMlacWAig5vBFnqAhakV8ML92dQXKdVHO0kL69mPnJj8ifRI1S9BzTCIPZQ0DmFXdFQjg==" hashValue="jIo4YRhWuesBfq5QFCOXkPapaft5p+Wv5YELs+R2ELR9dWNw+rsnSM1p6OGOuMen76RJ2Fvfq9RPArD8kemMug==" algorithmName="SHA-512" password="CC35"/>
  <autoFilter ref="C85:K162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1_02/132251252"/>
    <hyperlink ref="F94" r:id="rId2" display="https://podminky.urs.cz/item/CS_URS_2021_02/132351252"/>
    <hyperlink ref="F98" r:id="rId3" display="https://podminky.urs.cz/item/CS_URS_2021_02/151101101"/>
    <hyperlink ref="F101" r:id="rId4" display="https://podminky.urs.cz/item/CS_URS_2021_02/151101111"/>
    <hyperlink ref="F103" r:id="rId5" display="https://podminky.urs.cz/item/CS_URS_2021_02/162751117"/>
    <hyperlink ref="F107" r:id="rId6" display="https://podminky.urs.cz/item/CS_URS_2021_02/162751119"/>
    <hyperlink ref="F111" r:id="rId7" display="https://podminky.urs.cz/item/CS_URS_2021_02/174111101"/>
    <hyperlink ref="F114" r:id="rId8" display="https://podminky.urs.cz/item/CS_URS_2021_02/58344171"/>
    <hyperlink ref="F118" r:id="rId9" display="https://podminky.urs.cz/item/CS_URS_2021_02/820441811"/>
    <hyperlink ref="F123" r:id="rId10" display="https://podminky.urs.cz/item/CS_URS_2021_02/822422111"/>
    <hyperlink ref="F125" r:id="rId11" display="https://podminky.urs.cz/item/CS_URS_2021_02/59222024"/>
    <hyperlink ref="F128" r:id="rId12" display="https://podminky.urs.cz/item/CS_URS_2021_02/894411141"/>
    <hyperlink ref="F130" r:id="rId13" display="https://podminky.urs.cz/item/CS_URS_2021_02/59224161"/>
    <hyperlink ref="F132" r:id="rId14" display="https://podminky.urs.cz/item/CS_URS_2021_02/59224056"/>
    <hyperlink ref="F134" r:id="rId15" display="https://podminky.urs.cz/item/CS_URS_2021_02/59224187"/>
    <hyperlink ref="F136" r:id="rId16" display="https://podminky.urs.cz/item/CS_URS_2021_02/899101211"/>
    <hyperlink ref="F138" r:id="rId17" display="https://podminky.urs.cz/item/CS_URS_2021_02/899104112"/>
    <hyperlink ref="F140" r:id="rId18" display="https://podminky.urs.cz/item/CS_URS_2021_02/28661935"/>
    <hyperlink ref="F142" r:id="rId19" display="https://podminky.urs.cz/item/CS_URS_2021_02/899623141"/>
    <hyperlink ref="F149" r:id="rId20" display="https://podminky.urs.cz/item/CS_URS_2021_02/997013501"/>
    <hyperlink ref="F151" r:id="rId21" display="https://podminky.urs.cz/item/CS_URS_2021_02/997013509"/>
    <hyperlink ref="F153" r:id="rId22" display="https://podminky.urs.cz/item/CS_URS_2021_02/997013873"/>
    <hyperlink ref="F156" r:id="rId23" display="https://podminky.urs.cz/item/CS_URS_2021_02/998271301"/>
    <hyperlink ref="F162" r:id="rId24" display="https://podminky.urs.cz/item/CS_URS_2021_02/741810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101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Revitalizace Švarcavy - 2.část - Revitalizace toku Švarcavy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586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>00274101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Město Přelouč</v>
      </c>
      <c r="F15" s="39"/>
      <c r="G15" s="39"/>
      <c r="H15" s="39"/>
      <c r="I15" s="133" t="s">
        <v>29</v>
      </c>
      <c r="J15" s="137" t="str">
        <f>IF('Rekapitulace stavby'!AN11="","",'Rekapitulace stavby'!AN11)</f>
        <v>CZ00274101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ROUND((SUM(BE87:BE211)),  2)</f>
        <v>0</v>
      </c>
      <c r="G33" s="39"/>
      <c r="H33" s="39"/>
      <c r="I33" s="149">
        <v>0.20999999999999999</v>
      </c>
      <c r="J33" s="148">
        <f>ROUND(((SUM(BE87:BE211))*I33),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ROUND((SUM(BF87:BF211)),  2)</f>
        <v>0</v>
      </c>
      <c r="G34" s="39"/>
      <c r="H34" s="39"/>
      <c r="I34" s="149">
        <v>0.14999999999999999</v>
      </c>
      <c r="J34" s="148">
        <f>ROUND(((SUM(BF87:BF211))*I34),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ROUND((SUM(BG87:BG211)),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ROUND((SUM(BH87:BH211)),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ROUND((SUM(BI87:BI211)),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Revitalizace Švarcavy - 2.část - Revitalizace toku Švarcavy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02.1 - Revitalizace Švarcavy, ř. km 0.668-0.723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Přelouč</v>
      </c>
      <c r="G52" s="41"/>
      <c r="H52" s="41"/>
      <c r="I52" s="33" t="s">
        <v>23</v>
      </c>
      <c r="J52" s="73" t="str">
        <f>IF(J12="","",J12)</f>
        <v>1. 11. 2021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Město Přelouč</v>
      </c>
      <c r="G54" s="41"/>
      <c r="H54" s="41"/>
      <c r="I54" s="33" t="s">
        <v>33</v>
      </c>
      <c r="J54" s="37" t="str">
        <f>E21</f>
        <v>Vodohospodářský rozvoj a výstavba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Vodohospodářský rozvoj a výstavba a.s.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105</v>
      </c>
      <c r="D57" s="163"/>
      <c r="E57" s="163"/>
      <c r="F57" s="163"/>
      <c r="G57" s="163"/>
      <c r="H57" s="163"/>
      <c r="I57" s="163"/>
      <c r="J57" s="164" t="s">
        <v>106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107</v>
      </c>
    </row>
    <row r="60" s="9" customFormat="1" ht="24.96" customHeight="1">
      <c r="A60" s="9"/>
      <c r="B60" s="166"/>
      <c r="C60" s="167"/>
      <c r="D60" s="168" t="s">
        <v>108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109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110</v>
      </c>
      <c r="E62" s="175"/>
      <c r="F62" s="175"/>
      <c r="G62" s="175"/>
      <c r="H62" s="175"/>
      <c r="I62" s="175"/>
      <c r="J62" s="176">
        <f>J132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112</v>
      </c>
      <c r="E63" s="175"/>
      <c r="F63" s="175"/>
      <c r="G63" s="175"/>
      <c r="H63" s="175"/>
      <c r="I63" s="175"/>
      <c r="J63" s="176">
        <f>J160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113</v>
      </c>
      <c r="E64" s="175"/>
      <c r="F64" s="175"/>
      <c r="G64" s="175"/>
      <c r="H64" s="175"/>
      <c r="I64" s="175"/>
      <c r="J64" s="176">
        <f>J172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587</v>
      </c>
      <c r="E65" s="175"/>
      <c r="F65" s="175"/>
      <c r="G65" s="175"/>
      <c r="H65" s="175"/>
      <c r="I65" s="175"/>
      <c r="J65" s="176">
        <f>J187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463</v>
      </c>
      <c r="E66" s="175"/>
      <c r="F66" s="175"/>
      <c r="G66" s="175"/>
      <c r="H66" s="175"/>
      <c r="I66" s="175"/>
      <c r="J66" s="176">
        <f>J198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114</v>
      </c>
      <c r="E67" s="175"/>
      <c r="F67" s="175"/>
      <c r="G67" s="175"/>
      <c r="H67" s="175"/>
      <c r="I67" s="175"/>
      <c r="J67" s="176">
        <f>J209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115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Revitalizace Švarcavy - 2.část - Revitalizace toku Švarcavy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102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 02.1 - Revitalizace Švarcavy, ř. km 0.668-0.723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Přelouč</v>
      </c>
      <c r="G81" s="41"/>
      <c r="H81" s="41"/>
      <c r="I81" s="33" t="s">
        <v>23</v>
      </c>
      <c r="J81" s="73" t="str">
        <f>IF(J12="","",J12)</f>
        <v>1. 11. 2021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5.65" customHeight="1">
      <c r="A83" s="39"/>
      <c r="B83" s="40"/>
      <c r="C83" s="33" t="s">
        <v>25</v>
      </c>
      <c r="D83" s="41"/>
      <c r="E83" s="41"/>
      <c r="F83" s="28" t="str">
        <f>E15</f>
        <v>Město Přelouč</v>
      </c>
      <c r="G83" s="41"/>
      <c r="H83" s="41"/>
      <c r="I83" s="33" t="s">
        <v>33</v>
      </c>
      <c r="J83" s="37" t="str">
        <f>E21</f>
        <v>Vodohospodářský rozvoj a výstavba a.s.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31</v>
      </c>
      <c r="D84" s="41"/>
      <c r="E84" s="41"/>
      <c r="F84" s="28" t="str">
        <f>IF(E18="","",E18)</f>
        <v>Vyplň údaj</v>
      </c>
      <c r="G84" s="41"/>
      <c r="H84" s="41"/>
      <c r="I84" s="33" t="s">
        <v>38</v>
      </c>
      <c r="J84" s="37" t="str">
        <f>E24</f>
        <v>Vodohospodářský rozvoj a výstavba a.s.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116</v>
      </c>
      <c r="D86" s="181" t="s">
        <v>60</v>
      </c>
      <c r="E86" s="181" t="s">
        <v>56</v>
      </c>
      <c r="F86" s="181" t="s">
        <v>57</v>
      </c>
      <c r="G86" s="181" t="s">
        <v>117</v>
      </c>
      <c r="H86" s="181" t="s">
        <v>118</v>
      </c>
      <c r="I86" s="181" t="s">
        <v>119</v>
      </c>
      <c r="J86" s="181" t="s">
        <v>106</v>
      </c>
      <c r="K86" s="182" t="s">
        <v>120</v>
      </c>
      <c r="L86" s="183"/>
      <c r="M86" s="93" t="s">
        <v>19</v>
      </c>
      <c r="N86" s="94" t="s">
        <v>45</v>
      </c>
      <c r="O86" s="94" t="s">
        <v>121</v>
      </c>
      <c r="P86" s="94" t="s">
        <v>122</v>
      </c>
      <c r="Q86" s="94" t="s">
        <v>123</v>
      </c>
      <c r="R86" s="94" t="s">
        <v>124</v>
      </c>
      <c r="S86" s="94" t="s">
        <v>125</v>
      </c>
      <c r="T86" s="95" t="s">
        <v>126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127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</f>
        <v>0</v>
      </c>
      <c r="Q87" s="97"/>
      <c r="R87" s="186">
        <f>R88</f>
        <v>340.47699135975995</v>
      </c>
      <c r="S87" s="97"/>
      <c r="T87" s="187">
        <f>T88</f>
        <v>201.11200000000002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74</v>
      </c>
      <c r="AU87" s="18" t="s">
        <v>107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74</v>
      </c>
      <c r="E88" s="192" t="s">
        <v>128</v>
      </c>
      <c r="F88" s="192" t="s">
        <v>129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P89+P132+P160+P172+P187+P198+P209</f>
        <v>0</v>
      </c>
      <c r="Q88" s="197"/>
      <c r="R88" s="198">
        <f>R89+R132+R160+R172+R187+R198+R209</f>
        <v>340.47699135975995</v>
      </c>
      <c r="S88" s="197"/>
      <c r="T88" s="199">
        <f>T89+T132+T160+T172+T187+T198+T209</f>
        <v>201.11200000000002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83</v>
      </c>
      <c r="AT88" s="201" t="s">
        <v>74</v>
      </c>
      <c r="AU88" s="201" t="s">
        <v>75</v>
      </c>
      <c r="AY88" s="200" t="s">
        <v>130</v>
      </c>
      <c r="BK88" s="202">
        <f>BK89+BK132+BK160+BK172+BK187+BK198+BK209</f>
        <v>0</v>
      </c>
    </row>
    <row r="89" s="12" customFormat="1" ht="22.8" customHeight="1">
      <c r="A89" s="12"/>
      <c r="B89" s="189"/>
      <c r="C89" s="190"/>
      <c r="D89" s="191" t="s">
        <v>74</v>
      </c>
      <c r="E89" s="203" t="s">
        <v>83</v>
      </c>
      <c r="F89" s="203" t="s">
        <v>131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SUM(P90:P131)</f>
        <v>0</v>
      </c>
      <c r="Q89" s="197"/>
      <c r="R89" s="198">
        <f>SUM(R90:R131)</f>
        <v>0.0033279999999999998</v>
      </c>
      <c r="S89" s="197"/>
      <c r="T89" s="199">
        <f>SUM(T90:T131)</f>
        <v>183.42000000000002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83</v>
      </c>
      <c r="AT89" s="201" t="s">
        <v>74</v>
      </c>
      <c r="AU89" s="201" t="s">
        <v>83</v>
      </c>
      <c r="AY89" s="200" t="s">
        <v>130</v>
      </c>
      <c r="BK89" s="202">
        <f>SUM(BK90:BK131)</f>
        <v>0</v>
      </c>
    </row>
    <row r="90" s="2" customFormat="1" ht="24.15" customHeight="1">
      <c r="A90" s="39"/>
      <c r="B90" s="40"/>
      <c r="C90" s="205" t="s">
        <v>83</v>
      </c>
      <c r="D90" s="205" t="s">
        <v>132</v>
      </c>
      <c r="E90" s="206" t="s">
        <v>133</v>
      </c>
      <c r="F90" s="207" t="s">
        <v>134</v>
      </c>
      <c r="G90" s="208" t="s">
        <v>135</v>
      </c>
      <c r="H90" s="209">
        <v>59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46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136</v>
      </c>
      <c r="AT90" s="216" t="s">
        <v>132</v>
      </c>
      <c r="AU90" s="216" t="s">
        <v>85</v>
      </c>
      <c r="AY90" s="18" t="s">
        <v>130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83</v>
      </c>
      <c r="BK90" s="217">
        <f>ROUND(I90*H90,2)</f>
        <v>0</v>
      </c>
      <c r="BL90" s="18" t="s">
        <v>136</v>
      </c>
      <c r="BM90" s="216" t="s">
        <v>588</v>
      </c>
    </row>
    <row r="91" s="2" customFormat="1">
      <c r="A91" s="39"/>
      <c r="B91" s="40"/>
      <c r="C91" s="41"/>
      <c r="D91" s="218" t="s">
        <v>138</v>
      </c>
      <c r="E91" s="41"/>
      <c r="F91" s="219" t="s">
        <v>139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138</v>
      </c>
      <c r="AU91" s="18" t="s">
        <v>85</v>
      </c>
    </row>
    <row r="92" s="13" customFormat="1">
      <c r="A92" s="13"/>
      <c r="B92" s="223"/>
      <c r="C92" s="224"/>
      <c r="D92" s="218" t="s">
        <v>140</v>
      </c>
      <c r="E92" s="225" t="s">
        <v>19</v>
      </c>
      <c r="F92" s="226" t="s">
        <v>589</v>
      </c>
      <c r="G92" s="224"/>
      <c r="H92" s="227">
        <v>59</v>
      </c>
      <c r="I92" s="228"/>
      <c r="J92" s="224"/>
      <c r="K92" s="224"/>
      <c r="L92" s="229"/>
      <c r="M92" s="230"/>
      <c r="N92" s="231"/>
      <c r="O92" s="231"/>
      <c r="P92" s="231"/>
      <c r="Q92" s="231"/>
      <c r="R92" s="231"/>
      <c r="S92" s="231"/>
      <c r="T92" s="23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3" t="s">
        <v>140</v>
      </c>
      <c r="AU92" s="233" t="s">
        <v>85</v>
      </c>
      <c r="AV92" s="13" t="s">
        <v>85</v>
      </c>
      <c r="AW92" s="13" t="s">
        <v>37</v>
      </c>
      <c r="AX92" s="13" t="s">
        <v>83</v>
      </c>
      <c r="AY92" s="233" t="s">
        <v>130</v>
      </c>
    </row>
    <row r="93" s="2" customFormat="1" ht="16.5" customHeight="1">
      <c r="A93" s="39"/>
      <c r="B93" s="40"/>
      <c r="C93" s="205" t="s">
        <v>85</v>
      </c>
      <c r="D93" s="205" t="s">
        <v>132</v>
      </c>
      <c r="E93" s="206" t="s">
        <v>142</v>
      </c>
      <c r="F93" s="207" t="s">
        <v>143</v>
      </c>
      <c r="G93" s="208" t="s">
        <v>144</v>
      </c>
      <c r="H93" s="209">
        <v>422</v>
      </c>
      <c r="I93" s="210"/>
      <c r="J93" s="211">
        <f>ROUND(I93*H93,2)</f>
        <v>0</v>
      </c>
      <c r="K93" s="207" t="s">
        <v>145</v>
      </c>
      <c r="L93" s="45"/>
      <c r="M93" s="212" t="s">
        <v>19</v>
      </c>
      <c r="N93" s="213" t="s">
        <v>46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136</v>
      </c>
      <c r="AT93" s="216" t="s">
        <v>132</v>
      </c>
      <c r="AU93" s="216" t="s">
        <v>85</v>
      </c>
      <c r="AY93" s="18" t="s">
        <v>130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83</v>
      </c>
      <c r="BK93" s="217">
        <f>ROUND(I93*H93,2)</f>
        <v>0</v>
      </c>
      <c r="BL93" s="18" t="s">
        <v>136</v>
      </c>
      <c r="BM93" s="216" t="s">
        <v>590</v>
      </c>
    </row>
    <row r="94" s="2" customFormat="1">
      <c r="A94" s="39"/>
      <c r="B94" s="40"/>
      <c r="C94" s="41"/>
      <c r="D94" s="234" t="s">
        <v>147</v>
      </c>
      <c r="E94" s="41"/>
      <c r="F94" s="235" t="s">
        <v>148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147</v>
      </c>
      <c r="AU94" s="18" t="s">
        <v>85</v>
      </c>
    </row>
    <row r="95" s="13" customFormat="1">
      <c r="A95" s="13"/>
      <c r="B95" s="223"/>
      <c r="C95" s="224"/>
      <c r="D95" s="218" t="s">
        <v>140</v>
      </c>
      <c r="E95" s="225" t="s">
        <v>19</v>
      </c>
      <c r="F95" s="226" t="s">
        <v>591</v>
      </c>
      <c r="G95" s="224"/>
      <c r="H95" s="227">
        <v>422</v>
      </c>
      <c r="I95" s="228"/>
      <c r="J95" s="224"/>
      <c r="K95" s="224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140</v>
      </c>
      <c r="AU95" s="233" t="s">
        <v>85</v>
      </c>
      <c r="AV95" s="13" t="s">
        <v>85</v>
      </c>
      <c r="AW95" s="13" t="s">
        <v>37</v>
      </c>
      <c r="AX95" s="13" t="s">
        <v>83</v>
      </c>
      <c r="AY95" s="233" t="s">
        <v>130</v>
      </c>
    </row>
    <row r="96" s="2" customFormat="1" ht="24.15" customHeight="1">
      <c r="A96" s="39"/>
      <c r="B96" s="40"/>
      <c r="C96" s="205" t="s">
        <v>150</v>
      </c>
      <c r="D96" s="205" t="s">
        <v>132</v>
      </c>
      <c r="E96" s="206" t="s">
        <v>156</v>
      </c>
      <c r="F96" s="207" t="s">
        <v>157</v>
      </c>
      <c r="G96" s="208" t="s">
        <v>158</v>
      </c>
      <c r="H96" s="209">
        <v>101.90000000000001</v>
      </c>
      <c r="I96" s="210"/>
      <c r="J96" s="211">
        <f>ROUND(I96*H96,2)</f>
        <v>0</v>
      </c>
      <c r="K96" s="207" t="s">
        <v>145</v>
      </c>
      <c r="L96" s="45"/>
      <c r="M96" s="212" t="s">
        <v>19</v>
      </c>
      <c r="N96" s="213" t="s">
        <v>46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1.8</v>
      </c>
      <c r="T96" s="215">
        <f>S96*H96</f>
        <v>183.42000000000002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136</v>
      </c>
      <c r="AT96" s="216" t="s">
        <v>132</v>
      </c>
      <c r="AU96" s="216" t="s">
        <v>85</v>
      </c>
      <c r="AY96" s="18" t="s">
        <v>130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83</v>
      </c>
      <c r="BK96" s="217">
        <f>ROUND(I96*H96,2)</f>
        <v>0</v>
      </c>
      <c r="BL96" s="18" t="s">
        <v>136</v>
      </c>
      <c r="BM96" s="216" t="s">
        <v>592</v>
      </c>
    </row>
    <row r="97" s="2" customFormat="1">
      <c r="A97" s="39"/>
      <c r="B97" s="40"/>
      <c r="C97" s="41"/>
      <c r="D97" s="234" t="s">
        <v>147</v>
      </c>
      <c r="E97" s="41"/>
      <c r="F97" s="235" t="s">
        <v>160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147</v>
      </c>
      <c r="AU97" s="18" t="s">
        <v>85</v>
      </c>
    </row>
    <row r="98" s="13" customFormat="1">
      <c r="A98" s="13"/>
      <c r="B98" s="223"/>
      <c r="C98" s="224"/>
      <c r="D98" s="218" t="s">
        <v>140</v>
      </c>
      <c r="E98" s="225" t="s">
        <v>19</v>
      </c>
      <c r="F98" s="226" t="s">
        <v>593</v>
      </c>
      <c r="G98" s="224"/>
      <c r="H98" s="227">
        <v>101.90000000000001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140</v>
      </c>
      <c r="AU98" s="233" t="s">
        <v>85</v>
      </c>
      <c r="AV98" s="13" t="s">
        <v>85</v>
      </c>
      <c r="AW98" s="13" t="s">
        <v>37</v>
      </c>
      <c r="AX98" s="13" t="s">
        <v>83</v>
      </c>
      <c r="AY98" s="233" t="s">
        <v>130</v>
      </c>
    </row>
    <row r="99" s="2" customFormat="1" ht="16.5" customHeight="1">
      <c r="A99" s="39"/>
      <c r="B99" s="40"/>
      <c r="C99" s="205" t="s">
        <v>136</v>
      </c>
      <c r="D99" s="205" t="s">
        <v>132</v>
      </c>
      <c r="E99" s="206" t="s">
        <v>163</v>
      </c>
      <c r="F99" s="207" t="s">
        <v>164</v>
      </c>
      <c r="G99" s="208" t="s">
        <v>144</v>
      </c>
      <c r="H99" s="209">
        <v>422</v>
      </c>
      <c r="I99" s="210"/>
      <c r="J99" s="211">
        <f>ROUND(I99*H99,2)</f>
        <v>0</v>
      </c>
      <c r="K99" s="207" t="s">
        <v>145</v>
      </c>
      <c r="L99" s="45"/>
      <c r="M99" s="212" t="s">
        <v>19</v>
      </c>
      <c r="N99" s="213" t="s">
        <v>46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136</v>
      </c>
      <c r="AT99" s="216" t="s">
        <v>132</v>
      </c>
      <c r="AU99" s="216" t="s">
        <v>85</v>
      </c>
      <c r="AY99" s="18" t="s">
        <v>130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83</v>
      </c>
      <c r="BK99" s="217">
        <f>ROUND(I99*H99,2)</f>
        <v>0</v>
      </c>
      <c r="BL99" s="18" t="s">
        <v>136</v>
      </c>
      <c r="BM99" s="216" t="s">
        <v>594</v>
      </c>
    </row>
    <row r="100" s="2" customFormat="1">
      <c r="A100" s="39"/>
      <c r="B100" s="40"/>
      <c r="C100" s="41"/>
      <c r="D100" s="234" t="s">
        <v>147</v>
      </c>
      <c r="E100" s="41"/>
      <c r="F100" s="235" t="s">
        <v>166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147</v>
      </c>
      <c r="AU100" s="18" t="s">
        <v>85</v>
      </c>
    </row>
    <row r="101" s="13" customFormat="1">
      <c r="A101" s="13"/>
      <c r="B101" s="223"/>
      <c r="C101" s="224"/>
      <c r="D101" s="218" t="s">
        <v>140</v>
      </c>
      <c r="E101" s="225" t="s">
        <v>19</v>
      </c>
      <c r="F101" s="226" t="s">
        <v>595</v>
      </c>
      <c r="G101" s="224"/>
      <c r="H101" s="227">
        <v>422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140</v>
      </c>
      <c r="AU101" s="233" t="s">
        <v>85</v>
      </c>
      <c r="AV101" s="13" t="s">
        <v>85</v>
      </c>
      <c r="AW101" s="13" t="s">
        <v>37</v>
      </c>
      <c r="AX101" s="13" t="s">
        <v>83</v>
      </c>
      <c r="AY101" s="233" t="s">
        <v>130</v>
      </c>
    </row>
    <row r="102" s="2" customFormat="1" ht="21.75" customHeight="1">
      <c r="A102" s="39"/>
      <c r="B102" s="40"/>
      <c r="C102" s="205" t="s">
        <v>162</v>
      </c>
      <c r="D102" s="205" t="s">
        <v>132</v>
      </c>
      <c r="E102" s="206" t="s">
        <v>169</v>
      </c>
      <c r="F102" s="207" t="s">
        <v>170</v>
      </c>
      <c r="G102" s="208" t="s">
        <v>158</v>
      </c>
      <c r="H102" s="209">
        <v>220.90000000000001</v>
      </c>
      <c r="I102" s="210"/>
      <c r="J102" s="211">
        <f>ROUND(I102*H102,2)</f>
        <v>0</v>
      </c>
      <c r="K102" s="207" t="s">
        <v>145</v>
      </c>
      <c r="L102" s="45"/>
      <c r="M102" s="212" t="s">
        <v>19</v>
      </c>
      <c r="N102" s="213" t="s">
        <v>46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136</v>
      </c>
      <c r="AT102" s="216" t="s">
        <v>132</v>
      </c>
      <c r="AU102" s="216" t="s">
        <v>85</v>
      </c>
      <c r="AY102" s="18" t="s">
        <v>130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83</v>
      </c>
      <c r="BK102" s="217">
        <f>ROUND(I102*H102,2)</f>
        <v>0</v>
      </c>
      <c r="BL102" s="18" t="s">
        <v>136</v>
      </c>
      <c r="BM102" s="216" t="s">
        <v>596</v>
      </c>
    </row>
    <row r="103" s="2" customFormat="1">
      <c r="A103" s="39"/>
      <c r="B103" s="40"/>
      <c r="C103" s="41"/>
      <c r="D103" s="234" t="s">
        <v>147</v>
      </c>
      <c r="E103" s="41"/>
      <c r="F103" s="235" t="s">
        <v>172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147</v>
      </c>
      <c r="AU103" s="18" t="s">
        <v>85</v>
      </c>
    </row>
    <row r="104" s="13" customFormat="1">
      <c r="A104" s="13"/>
      <c r="B104" s="223"/>
      <c r="C104" s="224"/>
      <c r="D104" s="218" t="s">
        <v>140</v>
      </c>
      <c r="E104" s="225" t="s">
        <v>19</v>
      </c>
      <c r="F104" s="226" t="s">
        <v>597</v>
      </c>
      <c r="G104" s="224"/>
      <c r="H104" s="227">
        <v>220.90000000000001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140</v>
      </c>
      <c r="AU104" s="233" t="s">
        <v>85</v>
      </c>
      <c r="AV104" s="13" t="s">
        <v>85</v>
      </c>
      <c r="AW104" s="13" t="s">
        <v>37</v>
      </c>
      <c r="AX104" s="13" t="s">
        <v>83</v>
      </c>
      <c r="AY104" s="233" t="s">
        <v>130</v>
      </c>
    </row>
    <row r="105" s="2" customFormat="1" ht="37.8" customHeight="1">
      <c r="A105" s="39"/>
      <c r="B105" s="40"/>
      <c r="C105" s="205" t="s">
        <v>168</v>
      </c>
      <c r="D105" s="205" t="s">
        <v>132</v>
      </c>
      <c r="E105" s="206" t="s">
        <v>175</v>
      </c>
      <c r="F105" s="207" t="s">
        <v>176</v>
      </c>
      <c r="G105" s="208" t="s">
        <v>158</v>
      </c>
      <c r="H105" s="209">
        <v>399.60000000000002</v>
      </c>
      <c r="I105" s="210"/>
      <c r="J105" s="211">
        <f>ROUND(I105*H105,2)</f>
        <v>0</v>
      </c>
      <c r="K105" s="207" t="s">
        <v>145</v>
      </c>
      <c r="L105" s="45"/>
      <c r="M105" s="212" t="s">
        <v>19</v>
      </c>
      <c r="N105" s="213" t="s">
        <v>46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136</v>
      </c>
      <c r="AT105" s="216" t="s">
        <v>132</v>
      </c>
      <c r="AU105" s="216" t="s">
        <v>85</v>
      </c>
      <c r="AY105" s="18" t="s">
        <v>130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83</v>
      </c>
      <c r="BK105" s="217">
        <f>ROUND(I105*H105,2)</f>
        <v>0</v>
      </c>
      <c r="BL105" s="18" t="s">
        <v>136</v>
      </c>
      <c r="BM105" s="216" t="s">
        <v>598</v>
      </c>
    </row>
    <row r="106" s="2" customFormat="1">
      <c r="A106" s="39"/>
      <c r="B106" s="40"/>
      <c r="C106" s="41"/>
      <c r="D106" s="234" t="s">
        <v>147</v>
      </c>
      <c r="E106" s="41"/>
      <c r="F106" s="235" t="s">
        <v>178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147</v>
      </c>
      <c r="AU106" s="18" t="s">
        <v>85</v>
      </c>
    </row>
    <row r="107" s="13" customFormat="1">
      <c r="A107" s="13"/>
      <c r="B107" s="223"/>
      <c r="C107" s="224"/>
      <c r="D107" s="218" t="s">
        <v>140</v>
      </c>
      <c r="E107" s="225" t="s">
        <v>19</v>
      </c>
      <c r="F107" s="226" t="s">
        <v>599</v>
      </c>
      <c r="G107" s="224"/>
      <c r="H107" s="227">
        <v>126.59999999999999</v>
      </c>
      <c r="I107" s="228"/>
      <c r="J107" s="224"/>
      <c r="K107" s="224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140</v>
      </c>
      <c r="AU107" s="233" t="s">
        <v>85</v>
      </c>
      <c r="AV107" s="13" t="s">
        <v>85</v>
      </c>
      <c r="AW107" s="13" t="s">
        <v>37</v>
      </c>
      <c r="AX107" s="13" t="s">
        <v>75</v>
      </c>
      <c r="AY107" s="233" t="s">
        <v>130</v>
      </c>
    </row>
    <row r="108" s="13" customFormat="1">
      <c r="A108" s="13"/>
      <c r="B108" s="223"/>
      <c r="C108" s="224"/>
      <c r="D108" s="218" t="s">
        <v>140</v>
      </c>
      <c r="E108" s="225" t="s">
        <v>19</v>
      </c>
      <c r="F108" s="226" t="s">
        <v>600</v>
      </c>
      <c r="G108" s="224"/>
      <c r="H108" s="227">
        <v>273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140</v>
      </c>
      <c r="AU108" s="233" t="s">
        <v>85</v>
      </c>
      <c r="AV108" s="13" t="s">
        <v>85</v>
      </c>
      <c r="AW108" s="13" t="s">
        <v>37</v>
      </c>
      <c r="AX108" s="13" t="s">
        <v>75</v>
      </c>
      <c r="AY108" s="233" t="s">
        <v>130</v>
      </c>
    </row>
    <row r="109" s="14" customFormat="1">
      <c r="A109" s="14"/>
      <c r="B109" s="236"/>
      <c r="C109" s="237"/>
      <c r="D109" s="218" t="s">
        <v>140</v>
      </c>
      <c r="E109" s="238" t="s">
        <v>19</v>
      </c>
      <c r="F109" s="239" t="s">
        <v>181</v>
      </c>
      <c r="G109" s="237"/>
      <c r="H109" s="240">
        <v>399.60000000000002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140</v>
      </c>
      <c r="AU109" s="246" t="s">
        <v>85</v>
      </c>
      <c r="AV109" s="14" t="s">
        <v>136</v>
      </c>
      <c r="AW109" s="14" t="s">
        <v>37</v>
      </c>
      <c r="AX109" s="14" t="s">
        <v>83</v>
      </c>
      <c r="AY109" s="246" t="s">
        <v>130</v>
      </c>
    </row>
    <row r="110" s="2" customFormat="1" ht="24.15" customHeight="1">
      <c r="A110" s="39"/>
      <c r="B110" s="40"/>
      <c r="C110" s="205" t="s">
        <v>174</v>
      </c>
      <c r="D110" s="205" t="s">
        <v>132</v>
      </c>
      <c r="E110" s="206" t="s">
        <v>183</v>
      </c>
      <c r="F110" s="207" t="s">
        <v>184</v>
      </c>
      <c r="G110" s="208" t="s">
        <v>158</v>
      </c>
      <c r="H110" s="209">
        <v>199.80000000000001</v>
      </c>
      <c r="I110" s="210"/>
      <c r="J110" s="211">
        <f>ROUND(I110*H110,2)</f>
        <v>0</v>
      </c>
      <c r="K110" s="207" t="s">
        <v>145</v>
      </c>
      <c r="L110" s="45"/>
      <c r="M110" s="212" t="s">
        <v>19</v>
      </c>
      <c r="N110" s="213" t="s">
        <v>46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136</v>
      </c>
      <c r="AT110" s="216" t="s">
        <v>132</v>
      </c>
      <c r="AU110" s="216" t="s">
        <v>85</v>
      </c>
      <c r="AY110" s="18" t="s">
        <v>130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83</v>
      </c>
      <c r="BK110" s="217">
        <f>ROUND(I110*H110,2)</f>
        <v>0</v>
      </c>
      <c r="BL110" s="18" t="s">
        <v>136</v>
      </c>
      <c r="BM110" s="216" t="s">
        <v>601</v>
      </c>
    </row>
    <row r="111" s="2" customFormat="1">
      <c r="A111" s="39"/>
      <c r="B111" s="40"/>
      <c r="C111" s="41"/>
      <c r="D111" s="234" t="s">
        <v>147</v>
      </c>
      <c r="E111" s="41"/>
      <c r="F111" s="235" t="s">
        <v>186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147</v>
      </c>
      <c r="AU111" s="18" t="s">
        <v>85</v>
      </c>
    </row>
    <row r="112" s="13" customFormat="1">
      <c r="A112" s="13"/>
      <c r="B112" s="223"/>
      <c r="C112" s="224"/>
      <c r="D112" s="218" t="s">
        <v>140</v>
      </c>
      <c r="E112" s="225" t="s">
        <v>19</v>
      </c>
      <c r="F112" s="226" t="s">
        <v>602</v>
      </c>
      <c r="G112" s="224"/>
      <c r="H112" s="227">
        <v>63.299999999999997</v>
      </c>
      <c r="I112" s="228"/>
      <c r="J112" s="224"/>
      <c r="K112" s="224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140</v>
      </c>
      <c r="AU112" s="233" t="s">
        <v>85</v>
      </c>
      <c r="AV112" s="13" t="s">
        <v>85</v>
      </c>
      <c r="AW112" s="13" t="s">
        <v>37</v>
      </c>
      <c r="AX112" s="13" t="s">
        <v>75</v>
      </c>
      <c r="AY112" s="233" t="s">
        <v>130</v>
      </c>
    </row>
    <row r="113" s="13" customFormat="1">
      <c r="A113" s="13"/>
      <c r="B113" s="223"/>
      <c r="C113" s="224"/>
      <c r="D113" s="218" t="s">
        <v>140</v>
      </c>
      <c r="E113" s="225" t="s">
        <v>19</v>
      </c>
      <c r="F113" s="226" t="s">
        <v>603</v>
      </c>
      <c r="G113" s="224"/>
      <c r="H113" s="227">
        <v>136.5</v>
      </c>
      <c r="I113" s="228"/>
      <c r="J113" s="224"/>
      <c r="K113" s="224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140</v>
      </c>
      <c r="AU113" s="233" t="s">
        <v>85</v>
      </c>
      <c r="AV113" s="13" t="s">
        <v>85</v>
      </c>
      <c r="AW113" s="13" t="s">
        <v>37</v>
      </c>
      <c r="AX113" s="13" t="s">
        <v>75</v>
      </c>
      <c r="AY113" s="233" t="s">
        <v>130</v>
      </c>
    </row>
    <row r="114" s="14" customFormat="1">
      <c r="A114" s="14"/>
      <c r="B114" s="236"/>
      <c r="C114" s="237"/>
      <c r="D114" s="218" t="s">
        <v>140</v>
      </c>
      <c r="E114" s="238" t="s">
        <v>19</v>
      </c>
      <c r="F114" s="239" t="s">
        <v>181</v>
      </c>
      <c r="G114" s="237"/>
      <c r="H114" s="240">
        <v>199.80000000000001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140</v>
      </c>
      <c r="AU114" s="246" t="s">
        <v>85</v>
      </c>
      <c r="AV114" s="14" t="s">
        <v>136</v>
      </c>
      <c r="AW114" s="14" t="s">
        <v>37</v>
      </c>
      <c r="AX114" s="14" t="s">
        <v>83</v>
      </c>
      <c r="AY114" s="246" t="s">
        <v>130</v>
      </c>
    </row>
    <row r="115" s="2" customFormat="1" ht="24.15" customHeight="1">
      <c r="A115" s="39"/>
      <c r="B115" s="40"/>
      <c r="C115" s="205" t="s">
        <v>182</v>
      </c>
      <c r="D115" s="205" t="s">
        <v>132</v>
      </c>
      <c r="E115" s="206" t="s">
        <v>190</v>
      </c>
      <c r="F115" s="207" t="s">
        <v>191</v>
      </c>
      <c r="G115" s="208" t="s">
        <v>158</v>
      </c>
      <c r="H115" s="209">
        <v>136.5</v>
      </c>
      <c r="I115" s="210"/>
      <c r="J115" s="211">
        <f>ROUND(I115*H115,2)</f>
        <v>0</v>
      </c>
      <c r="K115" s="207" t="s">
        <v>145</v>
      </c>
      <c r="L115" s="45"/>
      <c r="M115" s="212" t="s">
        <v>19</v>
      </c>
      <c r="N115" s="213" t="s">
        <v>46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136</v>
      </c>
      <c r="AT115" s="216" t="s">
        <v>132</v>
      </c>
      <c r="AU115" s="216" t="s">
        <v>85</v>
      </c>
      <c r="AY115" s="18" t="s">
        <v>130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83</v>
      </c>
      <c r="BK115" s="217">
        <f>ROUND(I115*H115,2)</f>
        <v>0</v>
      </c>
      <c r="BL115" s="18" t="s">
        <v>136</v>
      </c>
      <c r="BM115" s="216" t="s">
        <v>604</v>
      </c>
    </row>
    <row r="116" s="2" customFormat="1">
      <c r="A116" s="39"/>
      <c r="B116" s="40"/>
      <c r="C116" s="41"/>
      <c r="D116" s="234" t="s">
        <v>147</v>
      </c>
      <c r="E116" s="41"/>
      <c r="F116" s="235" t="s">
        <v>193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147</v>
      </c>
      <c r="AU116" s="18" t="s">
        <v>85</v>
      </c>
    </row>
    <row r="117" s="13" customFormat="1">
      <c r="A117" s="13"/>
      <c r="B117" s="223"/>
      <c r="C117" s="224"/>
      <c r="D117" s="218" t="s">
        <v>140</v>
      </c>
      <c r="E117" s="225" t="s">
        <v>19</v>
      </c>
      <c r="F117" s="226" t="s">
        <v>605</v>
      </c>
      <c r="G117" s="224"/>
      <c r="H117" s="227">
        <v>136.5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140</v>
      </c>
      <c r="AU117" s="233" t="s">
        <v>85</v>
      </c>
      <c r="AV117" s="13" t="s">
        <v>85</v>
      </c>
      <c r="AW117" s="13" t="s">
        <v>37</v>
      </c>
      <c r="AX117" s="13" t="s">
        <v>83</v>
      </c>
      <c r="AY117" s="233" t="s">
        <v>130</v>
      </c>
    </row>
    <row r="118" s="2" customFormat="1" ht="24.15" customHeight="1">
      <c r="A118" s="39"/>
      <c r="B118" s="40"/>
      <c r="C118" s="205" t="s">
        <v>189</v>
      </c>
      <c r="D118" s="205" t="s">
        <v>132</v>
      </c>
      <c r="E118" s="206" t="s">
        <v>196</v>
      </c>
      <c r="F118" s="207" t="s">
        <v>197</v>
      </c>
      <c r="G118" s="208" t="s">
        <v>144</v>
      </c>
      <c r="H118" s="209">
        <v>332.80000000000001</v>
      </c>
      <c r="I118" s="210"/>
      <c r="J118" s="211">
        <f>ROUND(I118*H118,2)</f>
        <v>0</v>
      </c>
      <c r="K118" s="207" t="s">
        <v>145</v>
      </c>
      <c r="L118" s="45"/>
      <c r="M118" s="212" t="s">
        <v>19</v>
      </c>
      <c r="N118" s="213" t="s">
        <v>46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136</v>
      </c>
      <c r="AT118" s="216" t="s">
        <v>132</v>
      </c>
      <c r="AU118" s="216" t="s">
        <v>85</v>
      </c>
      <c r="AY118" s="18" t="s">
        <v>130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83</v>
      </c>
      <c r="BK118" s="217">
        <f>ROUND(I118*H118,2)</f>
        <v>0</v>
      </c>
      <c r="BL118" s="18" t="s">
        <v>136</v>
      </c>
      <c r="BM118" s="216" t="s">
        <v>606</v>
      </c>
    </row>
    <row r="119" s="2" customFormat="1">
      <c r="A119" s="39"/>
      <c r="B119" s="40"/>
      <c r="C119" s="41"/>
      <c r="D119" s="234" t="s">
        <v>147</v>
      </c>
      <c r="E119" s="41"/>
      <c r="F119" s="235" t="s">
        <v>199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147</v>
      </c>
      <c r="AU119" s="18" t="s">
        <v>85</v>
      </c>
    </row>
    <row r="120" s="13" customFormat="1">
      <c r="A120" s="13"/>
      <c r="B120" s="223"/>
      <c r="C120" s="224"/>
      <c r="D120" s="218" t="s">
        <v>140</v>
      </c>
      <c r="E120" s="225" t="s">
        <v>19</v>
      </c>
      <c r="F120" s="226" t="s">
        <v>607</v>
      </c>
      <c r="G120" s="224"/>
      <c r="H120" s="227">
        <v>332.80000000000001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140</v>
      </c>
      <c r="AU120" s="233" t="s">
        <v>85</v>
      </c>
      <c r="AV120" s="13" t="s">
        <v>85</v>
      </c>
      <c r="AW120" s="13" t="s">
        <v>37</v>
      </c>
      <c r="AX120" s="13" t="s">
        <v>83</v>
      </c>
      <c r="AY120" s="233" t="s">
        <v>130</v>
      </c>
    </row>
    <row r="121" s="2" customFormat="1" ht="16.5" customHeight="1">
      <c r="A121" s="39"/>
      <c r="B121" s="40"/>
      <c r="C121" s="247" t="s">
        <v>195</v>
      </c>
      <c r="D121" s="247" t="s">
        <v>202</v>
      </c>
      <c r="E121" s="248" t="s">
        <v>203</v>
      </c>
      <c r="F121" s="249" t="s">
        <v>204</v>
      </c>
      <c r="G121" s="250" t="s">
        <v>205</v>
      </c>
      <c r="H121" s="251">
        <v>3.3279999999999998</v>
      </c>
      <c r="I121" s="252"/>
      <c r="J121" s="253">
        <f>ROUND(I121*H121,2)</f>
        <v>0</v>
      </c>
      <c r="K121" s="249" t="s">
        <v>19</v>
      </c>
      <c r="L121" s="254"/>
      <c r="M121" s="255" t="s">
        <v>19</v>
      </c>
      <c r="N121" s="256" t="s">
        <v>46</v>
      </c>
      <c r="O121" s="85"/>
      <c r="P121" s="214">
        <f>O121*H121</f>
        <v>0</v>
      </c>
      <c r="Q121" s="214">
        <v>0.001</v>
      </c>
      <c r="R121" s="214">
        <f>Q121*H121</f>
        <v>0.0033279999999999998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182</v>
      </c>
      <c r="AT121" s="216" t="s">
        <v>202</v>
      </c>
      <c r="AU121" s="216" t="s">
        <v>85</v>
      </c>
      <c r="AY121" s="18" t="s">
        <v>130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83</v>
      </c>
      <c r="BK121" s="217">
        <f>ROUND(I121*H121,2)</f>
        <v>0</v>
      </c>
      <c r="BL121" s="18" t="s">
        <v>136</v>
      </c>
      <c r="BM121" s="216" t="s">
        <v>608</v>
      </c>
    </row>
    <row r="122" s="2" customFormat="1">
      <c r="A122" s="39"/>
      <c r="B122" s="40"/>
      <c r="C122" s="41"/>
      <c r="D122" s="218" t="s">
        <v>138</v>
      </c>
      <c r="E122" s="41"/>
      <c r="F122" s="219" t="s">
        <v>207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138</v>
      </c>
      <c r="AU122" s="18" t="s">
        <v>85</v>
      </c>
    </row>
    <row r="123" s="13" customFormat="1">
      <c r="A123" s="13"/>
      <c r="B123" s="223"/>
      <c r="C123" s="224"/>
      <c r="D123" s="218" t="s">
        <v>140</v>
      </c>
      <c r="E123" s="225" t="s">
        <v>19</v>
      </c>
      <c r="F123" s="226" t="s">
        <v>609</v>
      </c>
      <c r="G123" s="224"/>
      <c r="H123" s="227">
        <v>3.3279999999999998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3" t="s">
        <v>140</v>
      </c>
      <c r="AU123" s="233" t="s">
        <v>85</v>
      </c>
      <c r="AV123" s="13" t="s">
        <v>85</v>
      </c>
      <c r="AW123" s="13" t="s">
        <v>37</v>
      </c>
      <c r="AX123" s="13" t="s">
        <v>83</v>
      </c>
      <c r="AY123" s="233" t="s">
        <v>130</v>
      </c>
    </row>
    <row r="124" s="2" customFormat="1" ht="21.75" customHeight="1">
      <c r="A124" s="39"/>
      <c r="B124" s="40"/>
      <c r="C124" s="205" t="s">
        <v>201</v>
      </c>
      <c r="D124" s="205" t="s">
        <v>132</v>
      </c>
      <c r="E124" s="206" t="s">
        <v>210</v>
      </c>
      <c r="F124" s="207" t="s">
        <v>211</v>
      </c>
      <c r="G124" s="208" t="s">
        <v>144</v>
      </c>
      <c r="H124" s="209">
        <v>611</v>
      </c>
      <c r="I124" s="210"/>
      <c r="J124" s="211">
        <f>ROUND(I124*H124,2)</f>
        <v>0</v>
      </c>
      <c r="K124" s="207" t="s">
        <v>145</v>
      </c>
      <c r="L124" s="45"/>
      <c r="M124" s="212" t="s">
        <v>19</v>
      </c>
      <c r="N124" s="213" t="s">
        <v>46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136</v>
      </c>
      <c r="AT124" s="216" t="s">
        <v>132</v>
      </c>
      <c r="AU124" s="216" t="s">
        <v>85</v>
      </c>
      <c r="AY124" s="18" t="s">
        <v>130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83</v>
      </c>
      <c r="BK124" s="217">
        <f>ROUND(I124*H124,2)</f>
        <v>0</v>
      </c>
      <c r="BL124" s="18" t="s">
        <v>136</v>
      </c>
      <c r="BM124" s="216" t="s">
        <v>610</v>
      </c>
    </row>
    <row r="125" s="2" customFormat="1">
      <c r="A125" s="39"/>
      <c r="B125" s="40"/>
      <c r="C125" s="41"/>
      <c r="D125" s="234" t="s">
        <v>147</v>
      </c>
      <c r="E125" s="41"/>
      <c r="F125" s="235" t="s">
        <v>213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147</v>
      </c>
      <c r="AU125" s="18" t="s">
        <v>85</v>
      </c>
    </row>
    <row r="126" s="15" customFormat="1">
      <c r="A126" s="15"/>
      <c r="B126" s="257"/>
      <c r="C126" s="258"/>
      <c r="D126" s="218" t="s">
        <v>140</v>
      </c>
      <c r="E126" s="259" t="s">
        <v>19</v>
      </c>
      <c r="F126" s="260" t="s">
        <v>214</v>
      </c>
      <c r="G126" s="258"/>
      <c r="H126" s="259" t="s">
        <v>19</v>
      </c>
      <c r="I126" s="261"/>
      <c r="J126" s="258"/>
      <c r="K126" s="258"/>
      <c r="L126" s="262"/>
      <c r="M126" s="263"/>
      <c r="N126" s="264"/>
      <c r="O126" s="264"/>
      <c r="P126" s="264"/>
      <c r="Q126" s="264"/>
      <c r="R126" s="264"/>
      <c r="S126" s="264"/>
      <c r="T126" s="26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6" t="s">
        <v>140</v>
      </c>
      <c r="AU126" s="266" t="s">
        <v>85</v>
      </c>
      <c r="AV126" s="15" t="s">
        <v>83</v>
      </c>
      <c r="AW126" s="15" t="s">
        <v>37</v>
      </c>
      <c r="AX126" s="15" t="s">
        <v>75</v>
      </c>
      <c r="AY126" s="266" t="s">
        <v>130</v>
      </c>
    </row>
    <row r="127" s="13" customFormat="1">
      <c r="A127" s="13"/>
      <c r="B127" s="223"/>
      <c r="C127" s="224"/>
      <c r="D127" s="218" t="s">
        <v>140</v>
      </c>
      <c r="E127" s="225" t="s">
        <v>19</v>
      </c>
      <c r="F127" s="226" t="s">
        <v>611</v>
      </c>
      <c r="G127" s="224"/>
      <c r="H127" s="227">
        <v>611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3" t="s">
        <v>140</v>
      </c>
      <c r="AU127" s="233" t="s">
        <v>85</v>
      </c>
      <c r="AV127" s="13" t="s">
        <v>85</v>
      </c>
      <c r="AW127" s="13" t="s">
        <v>37</v>
      </c>
      <c r="AX127" s="13" t="s">
        <v>83</v>
      </c>
      <c r="AY127" s="233" t="s">
        <v>130</v>
      </c>
    </row>
    <row r="128" s="2" customFormat="1" ht="24.15" customHeight="1">
      <c r="A128" s="39"/>
      <c r="B128" s="40"/>
      <c r="C128" s="205" t="s">
        <v>209</v>
      </c>
      <c r="D128" s="205" t="s">
        <v>132</v>
      </c>
      <c r="E128" s="206" t="s">
        <v>217</v>
      </c>
      <c r="F128" s="207" t="s">
        <v>218</v>
      </c>
      <c r="G128" s="208" t="s">
        <v>144</v>
      </c>
      <c r="H128" s="209">
        <v>718.79999999999995</v>
      </c>
      <c r="I128" s="210"/>
      <c r="J128" s="211">
        <f>ROUND(I128*H128,2)</f>
        <v>0</v>
      </c>
      <c r="K128" s="207" t="s">
        <v>145</v>
      </c>
      <c r="L128" s="45"/>
      <c r="M128" s="212" t="s">
        <v>19</v>
      </c>
      <c r="N128" s="213" t="s">
        <v>46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136</v>
      </c>
      <c r="AT128" s="216" t="s">
        <v>132</v>
      </c>
      <c r="AU128" s="216" t="s">
        <v>85</v>
      </c>
      <c r="AY128" s="18" t="s">
        <v>130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83</v>
      </c>
      <c r="BK128" s="217">
        <f>ROUND(I128*H128,2)</f>
        <v>0</v>
      </c>
      <c r="BL128" s="18" t="s">
        <v>136</v>
      </c>
      <c r="BM128" s="216" t="s">
        <v>612</v>
      </c>
    </row>
    <row r="129" s="2" customFormat="1">
      <c r="A129" s="39"/>
      <c r="B129" s="40"/>
      <c r="C129" s="41"/>
      <c r="D129" s="234" t="s">
        <v>147</v>
      </c>
      <c r="E129" s="41"/>
      <c r="F129" s="235" t="s">
        <v>220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147</v>
      </c>
      <c r="AU129" s="18" t="s">
        <v>85</v>
      </c>
    </row>
    <row r="130" s="15" customFormat="1">
      <c r="A130" s="15"/>
      <c r="B130" s="257"/>
      <c r="C130" s="258"/>
      <c r="D130" s="218" t="s">
        <v>140</v>
      </c>
      <c r="E130" s="259" t="s">
        <v>19</v>
      </c>
      <c r="F130" s="260" t="s">
        <v>221</v>
      </c>
      <c r="G130" s="258"/>
      <c r="H130" s="259" t="s">
        <v>19</v>
      </c>
      <c r="I130" s="261"/>
      <c r="J130" s="258"/>
      <c r="K130" s="258"/>
      <c r="L130" s="262"/>
      <c r="M130" s="263"/>
      <c r="N130" s="264"/>
      <c r="O130" s="264"/>
      <c r="P130" s="264"/>
      <c r="Q130" s="264"/>
      <c r="R130" s="264"/>
      <c r="S130" s="264"/>
      <c r="T130" s="26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6" t="s">
        <v>140</v>
      </c>
      <c r="AU130" s="266" t="s">
        <v>85</v>
      </c>
      <c r="AV130" s="15" t="s">
        <v>83</v>
      </c>
      <c r="AW130" s="15" t="s">
        <v>37</v>
      </c>
      <c r="AX130" s="15" t="s">
        <v>75</v>
      </c>
      <c r="AY130" s="266" t="s">
        <v>130</v>
      </c>
    </row>
    <row r="131" s="13" customFormat="1">
      <c r="A131" s="13"/>
      <c r="B131" s="223"/>
      <c r="C131" s="224"/>
      <c r="D131" s="218" t="s">
        <v>140</v>
      </c>
      <c r="E131" s="225" t="s">
        <v>19</v>
      </c>
      <c r="F131" s="226" t="s">
        <v>613</v>
      </c>
      <c r="G131" s="224"/>
      <c r="H131" s="227">
        <v>718.79999999999995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140</v>
      </c>
      <c r="AU131" s="233" t="s">
        <v>85</v>
      </c>
      <c r="AV131" s="13" t="s">
        <v>85</v>
      </c>
      <c r="AW131" s="13" t="s">
        <v>37</v>
      </c>
      <c r="AX131" s="13" t="s">
        <v>83</v>
      </c>
      <c r="AY131" s="233" t="s">
        <v>130</v>
      </c>
    </row>
    <row r="132" s="12" customFormat="1" ht="22.8" customHeight="1">
      <c r="A132" s="12"/>
      <c r="B132" s="189"/>
      <c r="C132" s="190"/>
      <c r="D132" s="191" t="s">
        <v>74</v>
      </c>
      <c r="E132" s="203" t="s">
        <v>251</v>
      </c>
      <c r="F132" s="203" t="s">
        <v>252</v>
      </c>
      <c r="G132" s="190"/>
      <c r="H132" s="190"/>
      <c r="I132" s="193"/>
      <c r="J132" s="204">
        <f>BK132</f>
        <v>0</v>
      </c>
      <c r="K132" s="190"/>
      <c r="L132" s="195"/>
      <c r="M132" s="196"/>
      <c r="N132" s="197"/>
      <c r="O132" s="197"/>
      <c r="P132" s="198">
        <f>SUM(P133:P159)</f>
        <v>0</v>
      </c>
      <c r="Q132" s="197"/>
      <c r="R132" s="198">
        <f>SUM(R133:R159)</f>
        <v>0</v>
      </c>
      <c r="S132" s="197"/>
      <c r="T132" s="199">
        <f>SUM(T133:T159)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0" t="s">
        <v>83</v>
      </c>
      <c r="AT132" s="201" t="s">
        <v>74</v>
      </c>
      <c r="AU132" s="201" t="s">
        <v>83</v>
      </c>
      <c r="AY132" s="200" t="s">
        <v>130</v>
      </c>
      <c r="BK132" s="202">
        <f>SUM(BK133:BK159)</f>
        <v>0</v>
      </c>
    </row>
    <row r="133" s="2" customFormat="1" ht="37.8" customHeight="1">
      <c r="A133" s="39"/>
      <c r="B133" s="40"/>
      <c r="C133" s="205" t="s">
        <v>216</v>
      </c>
      <c r="D133" s="205" t="s">
        <v>132</v>
      </c>
      <c r="E133" s="206" t="s">
        <v>254</v>
      </c>
      <c r="F133" s="207" t="s">
        <v>255</v>
      </c>
      <c r="G133" s="208" t="s">
        <v>158</v>
      </c>
      <c r="H133" s="209">
        <v>84.099999999999994</v>
      </c>
      <c r="I133" s="210"/>
      <c r="J133" s="211">
        <f>ROUND(I133*H133,2)</f>
        <v>0</v>
      </c>
      <c r="K133" s="207" t="s">
        <v>145</v>
      </c>
      <c r="L133" s="45"/>
      <c r="M133" s="212" t="s">
        <v>19</v>
      </c>
      <c r="N133" s="213" t="s">
        <v>46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136</v>
      </c>
      <c r="AT133" s="216" t="s">
        <v>132</v>
      </c>
      <c r="AU133" s="216" t="s">
        <v>85</v>
      </c>
      <c r="AY133" s="18" t="s">
        <v>130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83</v>
      </c>
      <c r="BK133" s="217">
        <f>ROUND(I133*H133,2)</f>
        <v>0</v>
      </c>
      <c r="BL133" s="18" t="s">
        <v>136</v>
      </c>
      <c r="BM133" s="216" t="s">
        <v>614</v>
      </c>
    </row>
    <row r="134" s="2" customFormat="1">
      <c r="A134" s="39"/>
      <c r="B134" s="40"/>
      <c r="C134" s="41"/>
      <c r="D134" s="234" t="s">
        <v>147</v>
      </c>
      <c r="E134" s="41"/>
      <c r="F134" s="235" t="s">
        <v>257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147</v>
      </c>
      <c r="AU134" s="18" t="s">
        <v>85</v>
      </c>
    </row>
    <row r="135" s="13" customFormat="1">
      <c r="A135" s="13"/>
      <c r="B135" s="223"/>
      <c r="C135" s="224"/>
      <c r="D135" s="218" t="s">
        <v>140</v>
      </c>
      <c r="E135" s="225" t="s">
        <v>19</v>
      </c>
      <c r="F135" s="226" t="s">
        <v>615</v>
      </c>
      <c r="G135" s="224"/>
      <c r="H135" s="227">
        <v>84.099999999999994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140</v>
      </c>
      <c r="AU135" s="233" t="s">
        <v>85</v>
      </c>
      <c r="AV135" s="13" t="s">
        <v>85</v>
      </c>
      <c r="AW135" s="13" t="s">
        <v>37</v>
      </c>
      <c r="AX135" s="13" t="s">
        <v>83</v>
      </c>
      <c r="AY135" s="233" t="s">
        <v>130</v>
      </c>
    </row>
    <row r="136" s="2" customFormat="1" ht="37.8" customHeight="1">
      <c r="A136" s="39"/>
      <c r="B136" s="40"/>
      <c r="C136" s="205" t="s">
        <v>223</v>
      </c>
      <c r="D136" s="205" t="s">
        <v>132</v>
      </c>
      <c r="E136" s="206" t="s">
        <v>259</v>
      </c>
      <c r="F136" s="207" t="s">
        <v>260</v>
      </c>
      <c r="G136" s="208" t="s">
        <v>158</v>
      </c>
      <c r="H136" s="209">
        <v>841</v>
      </c>
      <c r="I136" s="210"/>
      <c r="J136" s="211">
        <f>ROUND(I136*H136,2)</f>
        <v>0</v>
      </c>
      <c r="K136" s="207" t="s">
        <v>145</v>
      </c>
      <c r="L136" s="45"/>
      <c r="M136" s="212" t="s">
        <v>19</v>
      </c>
      <c r="N136" s="213" t="s">
        <v>46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136</v>
      </c>
      <c r="AT136" s="216" t="s">
        <v>132</v>
      </c>
      <c r="AU136" s="216" t="s">
        <v>85</v>
      </c>
      <c r="AY136" s="18" t="s">
        <v>130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83</v>
      </c>
      <c r="BK136" s="217">
        <f>ROUND(I136*H136,2)</f>
        <v>0</v>
      </c>
      <c r="BL136" s="18" t="s">
        <v>136</v>
      </c>
      <c r="BM136" s="216" t="s">
        <v>616</v>
      </c>
    </row>
    <row r="137" s="2" customFormat="1">
      <c r="A137" s="39"/>
      <c r="B137" s="40"/>
      <c r="C137" s="41"/>
      <c r="D137" s="234" t="s">
        <v>147</v>
      </c>
      <c r="E137" s="41"/>
      <c r="F137" s="235" t="s">
        <v>262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147</v>
      </c>
      <c r="AU137" s="18" t="s">
        <v>85</v>
      </c>
    </row>
    <row r="138" s="13" customFormat="1">
      <c r="A138" s="13"/>
      <c r="B138" s="223"/>
      <c r="C138" s="224"/>
      <c r="D138" s="218" t="s">
        <v>140</v>
      </c>
      <c r="E138" s="225" t="s">
        <v>19</v>
      </c>
      <c r="F138" s="226" t="s">
        <v>617</v>
      </c>
      <c r="G138" s="224"/>
      <c r="H138" s="227">
        <v>841</v>
      </c>
      <c r="I138" s="228"/>
      <c r="J138" s="224"/>
      <c r="K138" s="224"/>
      <c r="L138" s="229"/>
      <c r="M138" s="230"/>
      <c r="N138" s="231"/>
      <c r="O138" s="231"/>
      <c r="P138" s="231"/>
      <c r="Q138" s="231"/>
      <c r="R138" s="231"/>
      <c r="S138" s="231"/>
      <c r="T138" s="23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140</v>
      </c>
      <c r="AU138" s="233" t="s">
        <v>85</v>
      </c>
      <c r="AV138" s="13" t="s">
        <v>85</v>
      </c>
      <c r="AW138" s="13" t="s">
        <v>37</v>
      </c>
      <c r="AX138" s="13" t="s">
        <v>83</v>
      </c>
      <c r="AY138" s="233" t="s">
        <v>130</v>
      </c>
    </row>
    <row r="139" s="2" customFormat="1" ht="37.8" customHeight="1">
      <c r="A139" s="39"/>
      <c r="B139" s="40"/>
      <c r="C139" s="205" t="s">
        <v>8</v>
      </c>
      <c r="D139" s="205" t="s">
        <v>132</v>
      </c>
      <c r="E139" s="206" t="s">
        <v>278</v>
      </c>
      <c r="F139" s="207" t="s">
        <v>279</v>
      </c>
      <c r="G139" s="208" t="s">
        <v>158</v>
      </c>
      <c r="H139" s="209">
        <v>105.90000000000001</v>
      </c>
      <c r="I139" s="210"/>
      <c r="J139" s="211">
        <f>ROUND(I139*H139,2)</f>
        <v>0</v>
      </c>
      <c r="K139" s="207" t="s">
        <v>145</v>
      </c>
      <c r="L139" s="45"/>
      <c r="M139" s="212" t="s">
        <v>19</v>
      </c>
      <c r="N139" s="213" t="s">
        <v>46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136</v>
      </c>
      <c r="AT139" s="216" t="s">
        <v>132</v>
      </c>
      <c r="AU139" s="216" t="s">
        <v>85</v>
      </c>
      <c r="AY139" s="18" t="s">
        <v>130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83</v>
      </c>
      <c r="BK139" s="217">
        <f>ROUND(I139*H139,2)</f>
        <v>0</v>
      </c>
      <c r="BL139" s="18" t="s">
        <v>136</v>
      </c>
      <c r="BM139" s="216" t="s">
        <v>618</v>
      </c>
    </row>
    <row r="140" s="2" customFormat="1">
      <c r="A140" s="39"/>
      <c r="B140" s="40"/>
      <c r="C140" s="41"/>
      <c r="D140" s="234" t="s">
        <v>147</v>
      </c>
      <c r="E140" s="41"/>
      <c r="F140" s="235" t="s">
        <v>281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147</v>
      </c>
      <c r="AU140" s="18" t="s">
        <v>85</v>
      </c>
    </row>
    <row r="141" s="13" customFormat="1">
      <c r="A141" s="13"/>
      <c r="B141" s="223"/>
      <c r="C141" s="224"/>
      <c r="D141" s="218" t="s">
        <v>140</v>
      </c>
      <c r="E141" s="225" t="s">
        <v>19</v>
      </c>
      <c r="F141" s="226" t="s">
        <v>619</v>
      </c>
      <c r="G141" s="224"/>
      <c r="H141" s="227">
        <v>4</v>
      </c>
      <c r="I141" s="228"/>
      <c r="J141" s="224"/>
      <c r="K141" s="224"/>
      <c r="L141" s="229"/>
      <c r="M141" s="230"/>
      <c r="N141" s="231"/>
      <c r="O141" s="231"/>
      <c r="P141" s="231"/>
      <c r="Q141" s="231"/>
      <c r="R141" s="231"/>
      <c r="S141" s="231"/>
      <c r="T141" s="23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3" t="s">
        <v>140</v>
      </c>
      <c r="AU141" s="233" t="s">
        <v>85</v>
      </c>
      <c r="AV141" s="13" t="s">
        <v>85</v>
      </c>
      <c r="AW141" s="13" t="s">
        <v>37</v>
      </c>
      <c r="AX141" s="13" t="s">
        <v>75</v>
      </c>
      <c r="AY141" s="233" t="s">
        <v>130</v>
      </c>
    </row>
    <row r="142" s="13" customFormat="1">
      <c r="A142" s="13"/>
      <c r="B142" s="223"/>
      <c r="C142" s="224"/>
      <c r="D142" s="218" t="s">
        <v>140</v>
      </c>
      <c r="E142" s="225" t="s">
        <v>19</v>
      </c>
      <c r="F142" s="226" t="s">
        <v>620</v>
      </c>
      <c r="G142" s="224"/>
      <c r="H142" s="227">
        <v>101.90000000000001</v>
      </c>
      <c r="I142" s="228"/>
      <c r="J142" s="224"/>
      <c r="K142" s="224"/>
      <c r="L142" s="229"/>
      <c r="M142" s="230"/>
      <c r="N142" s="231"/>
      <c r="O142" s="231"/>
      <c r="P142" s="231"/>
      <c r="Q142" s="231"/>
      <c r="R142" s="231"/>
      <c r="S142" s="231"/>
      <c r="T142" s="23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3" t="s">
        <v>140</v>
      </c>
      <c r="AU142" s="233" t="s">
        <v>85</v>
      </c>
      <c r="AV142" s="13" t="s">
        <v>85</v>
      </c>
      <c r="AW142" s="13" t="s">
        <v>37</v>
      </c>
      <c r="AX142" s="13" t="s">
        <v>75</v>
      </c>
      <c r="AY142" s="233" t="s">
        <v>130</v>
      </c>
    </row>
    <row r="143" s="14" customFormat="1">
      <c r="A143" s="14"/>
      <c r="B143" s="236"/>
      <c r="C143" s="237"/>
      <c r="D143" s="218" t="s">
        <v>140</v>
      </c>
      <c r="E143" s="238" t="s">
        <v>19</v>
      </c>
      <c r="F143" s="239" t="s">
        <v>181</v>
      </c>
      <c r="G143" s="237"/>
      <c r="H143" s="240">
        <v>105.90000000000001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140</v>
      </c>
      <c r="AU143" s="246" t="s">
        <v>85</v>
      </c>
      <c r="AV143" s="14" t="s">
        <v>136</v>
      </c>
      <c r="AW143" s="14" t="s">
        <v>37</v>
      </c>
      <c r="AX143" s="14" t="s">
        <v>83</v>
      </c>
      <c r="AY143" s="246" t="s">
        <v>130</v>
      </c>
    </row>
    <row r="144" s="2" customFormat="1" ht="37.8" customHeight="1">
      <c r="A144" s="39"/>
      <c r="B144" s="40"/>
      <c r="C144" s="205" t="s">
        <v>232</v>
      </c>
      <c r="D144" s="205" t="s">
        <v>132</v>
      </c>
      <c r="E144" s="206" t="s">
        <v>284</v>
      </c>
      <c r="F144" s="207" t="s">
        <v>285</v>
      </c>
      <c r="G144" s="208" t="s">
        <v>158</v>
      </c>
      <c r="H144" s="209">
        <v>1059</v>
      </c>
      <c r="I144" s="210"/>
      <c r="J144" s="211">
        <f>ROUND(I144*H144,2)</f>
        <v>0</v>
      </c>
      <c r="K144" s="207" t="s">
        <v>145</v>
      </c>
      <c r="L144" s="45"/>
      <c r="M144" s="212" t="s">
        <v>19</v>
      </c>
      <c r="N144" s="213" t="s">
        <v>46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136</v>
      </c>
      <c r="AT144" s="216" t="s">
        <v>132</v>
      </c>
      <c r="AU144" s="216" t="s">
        <v>85</v>
      </c>
      <c r="AY144" s="18" t="s">
        <v>130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83</v>
      </c>
      <c r="BK144" s="217">
        <f>ROUND(I144*H144,2)</f>
        <v>0</v>
      </c>
      <c r="BL144" s="18" t="s">
        <v>136</v>
      </c>
      <c r="BM144" s="216" t="s">
        <v>621</v>
      </c>
    </row>
    <row r="145" s="2" customFormat="1">
      <c r="A145" s="39"/>
      <c r="B145" s="40"/>
      <c r="C145" s="41"/>
      <c r="D145" s="234" t="s">
        <v>147</v>
      </c>
      <c r="E145" s="41"/>
      <c r="F145" s="235" t="s">
        <v>287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147</v>
      </c>
      <c r="AU145" s="18" t="s">
        <v>85</v>
      </c>
    </row>
    <row r="146" s="13" customFormat="1">
      <c r="A146" s="13"/>
      <c r="B146" s="223"/>
      <c r="C146" s="224"/>
      <c r="D146" s="218" t="s">
        <v>140</v>
      </c>
      <c r="E146" s="225" t="s">
        <v>19</v>
      </c>
      <c r="F146" s="226" t="s">
        <v>622</v>
      </c>
      <c r="G146" s="224"/>
      <c r="H146" s="227">
        <v>40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3" t="s">
        <v>140</v>
      </c>
      <c r="AU146" s="233" t="s">
        <v>85</v>
      </c>
      <c r="AV146" s="13" t="s">
        <v>85</v>
      </c>
      <c r="AW146" s="13" t="s">
        <v>37</v>
      </c>
      <c r="AX146" s="13" t="s">
        <v>75</v>
      </c>
      <c r="AY146" s="233" t="s">
        <v>130</v>
      </c>
    </row>
    <row r="147" s="13" customFormat="1">
      <c r="A147" s="13"/>
      <c r="B147" s="223"/>
      <c r="C147" s="224"/>
      <c r="D147" s="218" t="s">
        <v>140</v>
      </c>
      <c r="E147" s="225" t="s">
        <v>19</v>
      </c>
      <c r="F147" s="226" t="s">
        <v>623</v>
      </c>
      <c r="G147" s="224"/>
      <c r="H147" s="227">
        <v>1019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140</v>
      </c>
      <c r="AU147" s="233" t="s">
        <v>85</v>
      </c>
      <c r="AV147" s="13" t="s">
        <v>85</v>
      </c>
      <c r="AW147" s="13" t="s">
        <v>37</v>
      </c>
      <c r="AX147" s="13" t="s">
        <v>75</v>
      </c>
      <c r="AY147" s="233" t="s">
        <v>130</v>
      </c>
    </row>
    <row r="148" s="14" customFormat="1">
      <c r="A148" s="14"/>
      <c r="B148" s="236"/>
      <c r="C148" s="237"/>
      <c r="D148" s="218" t="s">
        <v>140</v>
      </c>
      <c r="E148" s="238" t="s">
        <v>19</v>
      </c>
      <c r="F148" s="239" t="s">
        <v>181</v>
      </c>
      <c r="G148" s="237"/>
      <c r="H148" s="240">
        <v>1059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6" t="s">
        <v>140</v>
      </c>
      <c r="AU148" s="246" t="s">
        <v>85</v>
      </c>
      <c r="AV148" s="14" t="s">
        <v>136</v>
      </c>
      <c r="AW148" s="14" t="s">
        <v>37</v>
      </c>
      <c r="AX148" s="14" t="s">
        <v>83</v>
      </c>
      <c r="AY148" s="246" t="s">
        <v>130</v>
      </c>
    </row>
    <row r="149" s="2" customFormat="1" ht="24.15" customHeight="1">
      <c r="A149" s="39"/>
      <c r="B149" s="40"/>
      <c r="C149" s="205" t="s">
        <v>237</v>
      </c>
      <c r="D149" s="205" t="s">
        <v>132</v>
      </c>
      <c r="E149" s="206" t="s">
        <v>265</v>
      </c>
      <c r="F149" s="207" t="s">
        <v>266</v>
      </c>
      <c r="G149" s="208" t="s">
        <v>158</v>
      </c>
      <c r="H149" s="209">
        <v>224.59999999999999</v>
      </c>
      <c r="I149" s="210"/>
      <c r="J149" s="211">
        <f>ROUND(I149*H149,2)</f>
        <v>0</v>
      </c>
      <c r="K149" s="207" t="s">
        <v>145</v>
      </c>
      <c r="L149" s="45"/>
      <c r="M149" s="212" t="s">
        <v>19</v>
      </c>
      <c r="N149" s="213" t="s">
        <v>46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136</v>
      </c>
      <c r="AT149" s="216" t="s">
        <v>132</v>
      </c>
      <c r="AU149" s="216" t="s">
        <v>85</v>
      </c>
      <c r="AY149" s="18" t="s">
        <v>130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83</v>
      </c>
      <c r="BK149" s="217">
        <f>ROUND(I149*H149,2)</f>
        <v>0</v>
      </c>
      <c r="BL149" s="18" t="s">
        <v>136</v>
      </c>
      <c r="BM149" s="216" t="s">
        <v>624</v>
      </c>
    </row>
    <row r="150" s="2" customFormat="1">
      <c r="A150" s="39"/>
      <c r="B150" s="40"/>
      <c r="C150" s="41"/>
      <c r="D150" s="234" t="s">
        <v>147</v>
      </c>
      <c r="E150" s="41"/>
      <c r="F150" s="235" t="s">
        <v>268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147</v>
      </c>
      <c r="AU150" s="18" t="s">
        <v>85</v>
      </c>
    </row>
    <row r="151" s="13" customFormat="1">
      <c r="A151" s="13"/>
      <c r="B151" s="223"/>
      <c r="C151" s="224"/>
      <c r="D151" s="218" t="s">
        <v>140</v>
      </c>
      <c r="E151" s="225" t="s">
        <v>19</v>
      </c>
      <c r="F151" s="226" t="s">
        <v>625</v>
      </c>
      <c r="G151" s="224"/>
      <c r="H151" s="227">
        <v>224.59999999999999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140</v>
      </c>
      <c r="AU151" s="233" t="s">
        <v>85</v>
      </c>
      <c r="AV151" s="13" t="s">
        <v>85</v>
      </c>
      <c r="AW151" s="13" t="s">
        <v>37</v>
      </c>
      <c r="AX151" s="13" t="s">
        <v>83</v>
      </c>
      <c r="AY151" s="233" t="s">
        <v>130</v>
      </c>
    </row>
    <row r="152" s="2" customFormat="1" ht="24.15" customHeight="1">
      <c r="A152" s="39"/>
      <c r="B152" s="40"/>
      <c r="C152" s="205" t="s">
        <v>242</v>
      </c>
      <c r="D152" s="205" t="s">
        <v>132</v>
      </c>
      <c r="E152" s="206" t="s">
        <v>271</v>
      </c>
      <c r="F152" s="207" t="s">
        <v>272</v>
      </c>
      <c r="G152" s="208" t="s">
        <v>273</v>
      </c>
      <c r="H152" s="209">
        <v>151.91999999999999</v>
      </c>
      <c r="I152" s="210"/>
      <c r="J152" s="211">
        <f>ROUND(I152*H152,2)</f>
        <v>0</v>
      </c>
      <c r="K152" s="207" t="s">
        <v>145</v>
      </c>
      <c r="L152" s="45"/>
      <c r="M152" s="212" t="s">
        <v>19</v>
      </c>
      <c r="N152" s="213" t="s">
        <v>46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136</v>
      </c>
      <c r="AT152" s="216" t="s">
        <v>132</v>
      </c>
      <c r="AU152" s="216" t="s">
        <v>85</v>
      </c>
      <c r="AY152" s="18" t="s">
        <v>130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83</v>
      </c>
      <c r="BK152" s="217">
        <f>ROUND(I152*H152,2)</f>
        <v>0</v>
      </c>
      <c r="BL152" s="18" t="s">
        <v>136</v>
      </c>
      <c r="BM152" s="216" t="s">
        <v>626</v>
      </c>
    </row>
    <row r="153" s="2" customFormat="1">
      <c r="A153" s="39"/>
      <c r="B153" s="40"/>
      <c r="C153" s="41"/>
      <c r="D153" s="234" t="s">
        <v>147</v>
      </c>
      <c r="E153" s="41"/>
      <c r="F153" s="235" t="s">
        <v>275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147</v>
      </c>
      <c r="AU153" s="18" t="s">
        <v>85</v>
      </c>
    </row>
    <row r="154" s="13" customFormat="1">
      <c r="A154" s="13"/>
      <c r="B154" s="223"/>
      <c r="C154" s="224"/>
      <c r="D154" s="218" t="s">
        <v>140</v>
      </c>
      <c r="E154" s="225" t="s">
        <v>19</v>
      </c>
      <c r="F154" s="226" t="s">
        <v>627</v>
      </c>
      <c r="G154" s="224"/>
      <c r="H154" s="227">
        <v>151.91999999999999</v>
      </c>
      <c r="I154" s="228"/>
      <c r="J154" s="224"/>
      <c r="K154" s="224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140</v>
      </c>
      <c r="AU154" s="233" t="s">
        <v>85</v>
      </c>
      <c r="AV154" s="13" t="s">
        <v>85</v>
      </c>
      <c r="AW154" s="13" t="s">
        <v>37</v>
      </c>
      <c r="AX154" s="13" t="s">
        <v>83</v>
      </c>
      <c r="AY154" s="233" t="s">
        <v>130</v>
      </c>
    </row>
    <row r="155" s="2" customFormat="1" ht="24.15" customHeight="1">
      <c r="A155" s="39"/>
      <c r="B155" s="40"/>
      <c r="C155" s="205" t="s">
        <v>247</v>
      </c>
      <c r="D155" s="205" t="s">
        <v>132</v>
      </c>
      <c r="E155" s="206" t="s">
        <v>290</v>
      </c>
      <c r="F155" s="207" t="s">
        <v>291</v>
      </c>
      <c r="G155" s="208" t="s">
        <v>273</v>
      </c>
      <c r="H155" s="209">
        <v>232.97999999999999</v>
      </c>
      <c r="I155" s="210"/>
      <c r="J155" s="211">
        <f>ROUND(I155*H155,2)</f>
        <v>0</v>
      </c>
      <c r="K155" s="207" t="s">
        <v>145</v>
      </c>
      <c r="L155" s="45"/>
      <c r="M155" s="212" t="s">
        <v>19</v>
      </c>
      <c r="N155" s="213" t="s">
        <v>46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136</v>
      </c>
      <c r="AT155" s="216" t="s">
        <v>132</v>
      </c>
      <c r="AU155" s="216" t="s">
        <v>85</v>
      </c>
      <c r="AY155" s="18" t="s">
        <v>130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83</v>
      </c>
      <c r="BK155" s="217">
        <f>ROUND(I155*H155,2)</f>
        <v>0</v>
      </c>
      <c r="BL155" s="18" t="s">
        <v>136</v>
      </c>
      <c r="BM155" s="216" t="s">
        <v>628</v>
      </c>
    </row>
    <row r="156" s="2" customFormat="1">
      <c r="A156" s="39"/>
      <c r="B156" s="40"/>
      <c r="C156" s="41"/>
      <c r="D156" s="234" t="s">
        <v>147</v>
      </c>
      <c r="E156" s="41"/>
      <c r="F156" s="235" t="s">
        <v>293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147</v>
      </c>
      <c r="AU156" s="18" t="s">
        <v>85</v>
      </c>
    </row>
    <row r="157" s="13" customFormat="1">
      <c r="A157" s="13"/>
      <c r="B157" s="223"/>
      <c r="C157" s="224"/>
      <c r="D157" s="218" t="s">
        <v>140</v>
      </c>
      <c r="E157" s="225" t="s">
        <v>19</v>
      </c>
      <c r="F157" s="226" t="s">
        <v>629</v>
      </c>
      <c r="G157" s="224"/>
      <c r="H157" s="227">
        <v>8.8000000000000007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140</v>
      </c>
      <c r="AU157" s="233" t="s">
        <v>85</v>
      </c>
      <c r="AV157" s="13" t="s">
        <v>85</v>
      </c>
      <c r="AW157" s="13" t="s">
        <v>37</v>
      </c>
      <c r="AX157" s="13" t="s">
        <v>75</v>
      </c>
      <c r="AY157" s="233" t="s">
        <v>130</v>
      </c>
    </row>
    <row r="158" s="13" customFormat="1">
      <c r="A158" s="13"/>
      <c r="B158" s="223"/>
      <c r="C158" s="224"/>
      <c r="D158" s="218" t="s">
        <v>140</v>
      </c>
      <c r="E158" s="225" t="s">
        <v>19</v>
      </c>
      <c r="F158" s="226" t="s">
        <v>630</v>
      </c>
      <c r="G158" s="224"/>
      <c r="H158" s="227">
        <v>224.18000000000001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140</v>
      </c>
      <c r="AU158" s="233" t="s">
        <v>85</v>
      </c>
      <c r="AV158" s="13" t="s">
        <v>85</v>
      </c>
      <c r="AW158" s="13" t="s">
        <v>37</v>
      </c>
      <c r="AX158" s="13" t="s">
        <v>75</v>
      </c>
      <c r="AY158" s="233" t="s">
        <v>130</v>
      </c>
    </row>
    <row r="159" s="14" customFormat="1">
      <c r="A159" s="14"/>
      <c r="B159" s="236"/>
      <c r="C159" s="237"/>
      <c r="D159" s="218" t="s">
        <v>140</v>
      </c>
      <c r="E159" s="238" t="s">
        <v>19</v>
      </c>
      <c r="F159" s="239" t="s">
        <v>181</v>
      </c>
      <c r="G159" s="237"/>
      <c r="H159" s="240">
        <v>232.98000000000002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140</v>
      </c>
      <c r="AU159" s="246" t="s">
        <v>85</v>
      </c>
      <c r="AV159" s="14" t="s">
        <v>136</v>
      </c>
      <c r="AW159" s="14" t="s">
        <v>37</v>
      </c>
      <c r="AX159" s="14" t="s">
        <v>83</v>
      </c>
      <c r="AY159" s="246" t="s">
        <v>130</v>
      </c>
    </row>
    <row r="160" s="12" customFormat="1" ht="22.8" customHeight="1">
      <c r="A160" s="12"/>
      <c r="B160" s="189"/>
      <c r="C160" s="190"/>
      <c r="D160" s="191" t="s">
        <v>74</v>
      </c>
      <c r="E160" s="203" t="s">
        <v>150</v>
      </c>
      <c r="F160" s="203" t="s">
        <v>302</v>
      </c>
      <c r="G160" s="190"/>
      <c r="H160" s="190"/>
      <c r="I160" s="193"/>
      <c r="J160" s="204">
        <f>BK160</f>
        <v>0</v>
      </c>
      <c r="K160" s="190"/>
      <c r="L160" s="195"/>
      <c r="M160" s="196"/>
      <c r="N160" s="197"/>
      <c r="O160" s="197"/>
      <c r="P160" s="198">
        <f>SUM(P161:P171)</f>
        <v>0</v>
      </c>
      <c r="Q160" s="197"/>
      <c r="R160" s="198">
        <f>SUM(R161:R171)</f>
        <v>66.417571838000001</v>
      </c>
      <c r="S160" s="197"/>
      <c r="T160" s="199">
        <f>SUM(T161:T171)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0" t="s">
        <v>83</v>
      </c>
      <c r="AT160" s="201" t="s">
        <v>74</v>
      </c>
      <c r="AU160" s="201" t="s">
        <v>83</v>
      </c>
      <c r="AY160" s="200" t="s">
        <v>130</v>
      </c>
      <c r="BK160" s="202">
        <f>SUM(BK161:BK171)</f>
        <v>0</v>
      </c>
    </row>
    <row r="161" s="2" customFormat="1" ht="44.25" customHeight="1">
      <c r="A161" s="39"/>
      <c r="B161" s="40"/>
      <c r="C161" s="205" t="s">
        <v>253</v>
      </c>
      <c r="D161" s="205" t="s">
        <v>132</v>
      </c>
      <c r="E161" s="206" t="s">
        <v>631</v>
      </c>
      <c r="F161" s="207" t="s">
        <v>632</v>
      </c>
      <c r="G161" s="208" t="s">
        <v>158</v>
      </c>
      <c r="H161" s="209">
        <v>20.899999999999999</v>
      </c>
      <c r="I161" s="210"/>
      <c r="J161" s="211">
        <f>ROUND(I161*H161,2)</f>
        <v>0</v>
      </c>
      <c r="K161" s="207" t="s">
        <v>145</v>
      </c>
      <c r="L161" s="45"/>
      <c r="M161" s="212" t="s">
        <v>19</v>
      </c>
      <c r="N161" s="213" t="s">
        <v>46</v>
      </c>
      <c r="O161" s="85"/>
      <c r="P161" s="214">
        <f>O161*H161</f>
        <v>0</v>
      </c>
      <c r="Q161" s="214">
        <v>3.1138838199999999</v>
      </c>
      <c r="R161" s="214">
        <f>Q161*H161</f>
        <v>65.080171837999998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136</v>
      </c>
      <c r="AT161" s="216" t="s">
        <v>132</v>
      </c>
      <c r="AU161" s="216" t="s">
        <v>85</v>
      </c>
      <c r="AY161" s="18" t="s">
        <v>130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83</v>
      </c>
      <c r="BK161" s="217">
        <f>ROUND(I161*H161,2)</f>
        <v>0</v>
      </c>
      <c r="BL161" s="18" t="s">
        <v>136</v>
      </c>
      <c r="BM161" s="216" t="s">
        <v>633</v>
      </c>
    </row>
    <row r="162" s="2" customFormat="1">
      <c r="A162" s="39"/>
      <c r="B162" s="40"/>
      <c r="C162" s="41"/>
      <c r="D162" s="234" t="s">
        <v>147</v>
      </c>
      <c r="E162" s="41"/>
      <c r="F162" s="235" t="s">
        <v>634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147</v>
      </c>
      <c r="AU162" s="18" t="s">
        <v>85</v>
      </c>
    </row>
    <row r="163" s="15" customFormat="1">
      <c r="A163" s="15"/>
      <c r="B163" s="257"/>
      <c r="C163" s="258"/>
      <c r="D163" s="218" t="s">
        <v>140</v>
      </c>
      <c r="E163" s="259" t="s">
        <v>19</v>
      </c>
      <c r="F163" s="260" t="s">
        <v>635</v>
      </c>
      <c r="G163" s="258"/>
      <c r="H163" s="259" t="s">
        <v>19</v>
      </c>
      <c r="I163" s="261"/>
      <c r="J163" s="258"/>
      <c r="K163" s="258"/>
      <c r="L163" s="262"/>
      <c r="M163" s="263"/>
      <c r="N163" s="264"/>
      <c r="O163" s="264"/>
      <c r="P163" s="264"/>
      <c r="Q163" s="264"/>
      <c r="R163" s="264"/>
      <c r="S163" s="264"/>
      <c r="T163" s="26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6" t="s">
        <v>140</v>
      </c>
      <c r="AU163" s="266" t="s">
        <v>85</v>
      </c>
      <c r="AV163" s="15" t="s">
        <v>83</v>
      </c>
      <c r="AW163" s="15" t="s">
        <v>37</v>
      </c>
      <c r="AX163" s="15" t="s">
        <v>75</v>
      </c>
      <c r="AY163" s="266" t="s">
        <v>130</v>
      </c>
    </row>
    <row r="164" s="13" customFormat="1">
      <c r="A164" s="13"/>
      <c r="B164" s="223"/>
      <c r="C164" s="224"/>
      <c r="D164" s="218" t="s">
        <v>140</v>
      </c>
      <c r="E164" s="225" t="s">
        <v>19</v>
      </c>
      <c r="F164" s="226" t="s">
        <v>636</v>
      </c>
      <c r="G164" s="224"/>
      <c r="H164" s="227">
        <v>20.899999999999999</v>
      </c>
      <c r="I164" s="228"/>
      <c r="J164" s="224"/>
      <c r="K164" s="224"/>
      <c r="L164" s="229"/>
      <c r="M164" s="230"/>
      <c r="N164" s="231"/>
      <c r="O164" s="231"/>
      <c r="P164" s="231"/>
      <c r="Q164" s="231"/>
      <c r="R164" s="231"/>
      <c r="S164" s="231"/>
      <c r="T164" s="23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3" t="s">
        <v>140</v>
      </c>
      <c r="AU164" s="233" t="s">
        <v>85</v>
      </c>
      <c r="AV164" s="13" t="s">
        <v>85</v>
      </c>
      <c r="AW164" s="13" t="s">
        <v>37</v>
      </c>
      <c r="AX164" s="13" t="s">
        <v>83</v>
      </c>
      <c r="AY164" s="233" t="s">
        <v>130</v>
      </c>
    </row>
    <row r="165" s="2" customFormat="1" ht="24.15" customHeight="1">
      <c r="A165" s="39"/>
      <c r="B165" s="40"/>
      <c r="C165" s="205" t="s">
        <v>7</v>
      </c>
      <c r="D165" s="205" t="s">
        <v>132</v>
      </c>
      <c r="E165" s="206" t="s">
        <v>304</v>
      </c>
      <c r="F165" s="207" t="s">
        <v>305</v>
      </c>
      <c r="G165" s="208" t="s">
        <v>135</v>
      </c>
      <c r="H165" s="209">
        <v>15</v>
      </c>
      <c r="I165" s="210"/>
      <c r="J165" s="211">
        <f>ROUND(I165*H165,2)</f>
        <v>0</v>
      </c>
      <c r="K165" s="207" t="s">
        <v>19</v>
      </c>
      <c r="L165" s="45"/>
      <c r="M165" s="212" t="s">
        <v>19</v>
      </c>
      <c r="N165" s="213" t="s">
        <v>46</v>
      </c>
      <c r="O165" s="85"/>
      <c r="P165" s="214">
        <f>O165*H165</f>
        <v>0</v>
      </c>
      <c r="Q165" s="214">
        <v>0.067019999999999996</v>
      </c>
      <c r="R165" s="214">
        <f>Q165*H165</f>
        <v>1.0052999999999999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136</v>
      </c>
      <c r="AT165" s="216" t="s">
        <v>132</v>
      </c>
      <c r="AU165" s="216" t="s">
        <v>85</v>
      </c>
      <c r="AY165" s="18" t="s">
        <v>130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83</v>
      </c>
      <c r="BK165" s="217">
        <f>ROUND(I165*H165,2)</f>
        <v>0</v>
      </c>
      <c r="BL165" s="18" t="s">
        <v>136</v>
      </c>
      <c r="BM165" s="216" t="s">
        <v>637</v>
      </c>
    </row>
    <row r="166" s="15" customFormat="1">
      <c r="A166" s="15"/>
      <c r="B166" s="257"/>
      <c r="C166" s="258"/>
      <c r="D166" s="218" t="s">
        <v>140</v>
      </c>
      <c r="E166" s="259" t="s">
        <v>19</v>
      </c>
      <c r="F166" s="260" t="s">
        <v>307</v>
      </c>
      <c r="G166" s="258"/>
      <c r="H166" s="259" t="s">
        <v>19</v>
      </c>
      <c r="I166" s="261"/>
      <c r="J166" s="258"/>
      <c r="K166" s="258"/>
      <c r="L166" s="262"/>
      <c r="M166" s="263"/>
      <c r="N166" s="264"/>
      <c r="O166" s="264"/>
      <c r="P166" s="264"/>
      <c r="Q166" s="264"/>
      <c r="R166" s="264"/>
      <c r="S166" s="264"/>
      <c r="T166" s="26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6" t="s">
        <v>140</v>
      </c>
      <c r="AU166" s="266" t="s">
        <v>85</v>
      </c>
      <c r="AV166" s="15" t="s">
        <v>83</v>
      </c>
      <c r="AW166" s="15" t="s">
        <v>37</v>
      </c>
      <c r="AX166" s="15" t="s">
        <v>75</v>
      </c>
      <c r="AY166" s="266" t="s">
        <v>130</v>
      </c>
    </row>
    <row r="167" s="13" customFormat="1">
      <c r="A167" s="13"/>
      <c r="B167" s="223"/>
      <c r="C167" s="224"/>
      <c r="D167" s="218" t="s">
        <v>140</v>
      </c>
      <c r="E167" s="225" t="s">
        <v>19</v>
      </c>
      <c r="F167" s="226" t="s">
        <v>638</v>
      </c>
      <c r="G167" s="224"/>
      <c r="H167" s="227">
        <v>15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140</v>
      </c>
      <c r="AU167" s="233" t="s">
        <v>85</v>
      </c>
      <c r="AV167" s="13" t="s">
        <v>85</v>
      </c>
      <c r="AW167" s="13" t="s">
        <v>37</v>
      </c>
      <c r="AX167" s="13" t="s">
        <v>75</v>
      </c>
      <c r="AY167" s="233" t="s">
        <v>130</v>
      </c>
    </row>
    <row r="168" s="14" customFormat="1">
      <c r="A168" s="14"/>
      <c r="B168" s="236"/>
      <c r="C168" s="237"/>
      <c r="D168" s="218" t="s">
        <v>140</v>
      </c>
      <c r="E168" s="238" t="s">
        <v>19</v>
      </c>
      <c r="F168" s="239" t="s">
        <v>181</v>
      </c>
      <c r="G168" s="237"/>
      <c r="H168" s="240">
        <v>15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140</v>
      </c>
      <c r="AU168" s="246" t="s">
        <v>85</v>
      </c>
      <c r="AV168" s="14" t="s">
        <v>136</v>
      </c>
      <c r="AW168" s="14" t="s">
        <v>37</v>
      </c>
      <c r="AX168" s="14" t="s">
        <v>83</v>
      </c>
      <c r="AY168" s="246" t="s">
        <v>130</v>
      </c>
    </row>
    <row r="169" s="2" customFormat="1" ht="16.5" customHeight="1">
      <c r="A169" s="39"/>
      <c r="B169" s="40"/>
      <c r="C169" s="247" t="s">
        <v>264</v>
      </c>
      <c r="D169" s="247" t="s">
        <v>202</v>
      </c>
      <c r="E169" s="248" t="s">
        <v>312</v>
      </c>
      <c r="F169" s="249" t="s">
        <v>313</v>
      </c>
      <c r="G169" s="250" t="s">
        <v>135</v>
      </c>
      <c r="H169" s="251">
        <v>90</v>
      </c>
      <c r="I169" s="252"/>
      <c r="J169" s="253">
        <f>ROUND(I169*H169,2)</f>
        <v>0</v>
      </c>
      <c r="K169" s="249" t="s">
        <v>145</v>
      </c>
      <c r="L169" s="254"/>
      <c r="M169" s="255" t="s">
        <v>19</v>
      </c>
      <c r="N169" s="256" t="s">
        <v>46</v>
      </c>
      <c r="O169" s="85"/>
      <c r="P169" s="214">
        <f>O169*H169</f>
        <v>0</v>
      </c>
      <c r="Q169" s="214">
        <v>0.0036900000000000001</v>
      </c>
      <c r="R169" s="214">
        <f>Q169*H169</f>
        <v>0.33210000000000001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182</v>
      </c>
      <c r="AT169" s="216" t="s">
        <v>202</v>
      </c>
      <c r="AU169" s="216" t="s">
        <v>85</v>
      </c>
      <c r="AY169" s="18" t="s">
        <v>130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83</v>
      </c>
      <c r="BK169" s="217">
        <f>ROUND(I169*H169,2)</f>
        <v>0</v>
      </c>
      <c r="BL169" s="18" t="s">
        <v>136</v>
      </c>
      <c r="BM169" s="216" t="s">
        <v>639</v>
      </c>
    </row>
    <row r="170" s="2" customFormat="1">
      <c r="A170" s="39"/>
      <c r="B170" s="40"/>
      <c r="C170" s="41"/>
      <c r="D170" s="234" t="s">
        <v>147</v>
      </c>
      <c r="E170" s="41"/>
      <c r="F170" s="235" t="s">
        <v>315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147</v>
      </c>
      <c r="AU170" s="18" t="s">
        <v>85</v>
      </c>
    </row>
    <row r="171" s="13" customFormat="1">
      <c r="A171" s="13"/>
      <c r="B171" s="223"/>
      <c r="C171" s="224"/>
      <c r="D171" s="218" t="s">
        <v>140</v>
      </c>
      <c r="E171" s="225" t="s">
        <v>19</v>
      </c>
      <c r="F171" s="226" t="s">
        <v>640</v>
      </c>
      <c r="G171" s="224"/>
      <c r="H171" s="227">
        <v>90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140</v>
      </c>
      <c r="AU171" s="233" t="s">
        <v>85</v>
      </c>
      <c r="AV171" s="13" t="s">
        <v>85</v>
      </c>
      <c r="AW171" s="13" t="s">
        <v>37</v>
      </c>
      <c r="AX171" s="13" t="s">
        <v>83</v>
      </c>
      <c r="AY171" s="233" t="s">
        <v>130</v>
      </c>
    </row>
    <row r="172" s="12" customFormat="1" ht="22.8" customHeight="1">
      <c r="A172" s="12"/>
      <c r="B172" s="189"/>
      <c r="C172" s="190"/>
      <c r="D172" s="191" t="s">
        <v>74</v>
      </c>
      <c r="E172" s="203" t="s">
        <v>136</v>
      </c>
      <c r="F172" s="203" t="s">
        <v>317</v>
      </c>
      <c r="G172" s="190"/>
      <c r="H172" s="190"/>
      <c r="I172" s="193"/>
      <c r="J172" s="204">
        <f>BK172</f>
        <v>0</v>
      </c>
      <c r="K172" s="190"/>
      <c r="L172" s="195"/>
      <c r="M172" s="196"/>
      <c r="N172" s="197"/>
      <c r="O172" s="197"/>
      <c r="P172" s="198">
        <f>SUM(P173:P186)</f>
        <v>0</v>
      </c>
      <c r="Q172" s="197"/>
      <c r="R172" s="198">
        <f>SUM(R173:R186)</f>
        <v>273.12515199999996</v>
      </c>
      <c r="S172" s="197"/>
      <c r="T172" s="199">
        <f>SUM(T173:T186)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0" t="s">
        <v>83</v>
      </c>
      <c r="AT172" s="201" t="s">
        <v>74</v>
      </c>
      <c r="AU172" s="201" t="s">
        <v>83</v>
      </c>
      <c r="AY172" s="200" t="s">
        <v>130</v>
      </c>
      <c r="BK172" s="202">
        <f>SUM(BK173:BK186)</f>
        <v>0</v>
      </c>
    </row>
    <row r="173" s="2" customFormat="1" ht="24.15" customHeight="1">
      <c r="A173" s="39"/>
      <c r="B173" s="40"/>
      <c r="C173" s="205" t="s">
        <v>270</v>
      </c>
      <c r="D173" s="205" t="s">
        <v>132</v>
      </c>
      <c r="E173" s="206" t="s">
        <v>350</v>
      </c>
      <c r="F173" s="207" t="s">
        <v>351</v>
      </c>
      <c r="G173" s="208" t="s">
        <v>158</v>
      </c>
      <c r="H173" s="209">
        <v>61.399999999999999</v>
      </c>
      <c r="I173" s="210"/>
      <c r="J173" s="211">
        <f>ROUND(I173*H173,2)</f>
        <v>0</v>
      </c>
      <c r="K173" s="207" t="s">
        <v>145</v>
      </c>
      <c r="L173" s="45"/>
      <c r="M173" s="212" t="s">
        <v>19</v>
      </c>
      <c r="N173" s="213" t="s">
        <v>46</v>
      </c>
      <c r="O173" s="85"/>
      <c r="P173" s="214">
        <f>O173*H173</f>
        <v>0</v>
      </c>
      <c r="Q173" s="214">
        <v>2.4340799999999998</v>
      </c>
      <c r="R173" s="214">
        <f>Q173*H173</f>
        <v>149.45251199999998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136</v>
      </c>
      <c r="AT173" s="216" t="s">
        <v>132</v>
      </c>
      <c r="AU173" s="216" t="s">
        <v>85</v>
      </c>
      <c r="AY173" s="18" t="s">
        <v>130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83</v>
      </c>
      <c r="BK173" s="217">
        <f>ROUND(I173*H173,2)</f>
        <v>0</v>
      </c>
      <c r="BL173" s="18" t="s">
        <v>136</v>
      </c>
      <c r="BM173" s="216" t="s">
        <v>641</v>
      </c>
    </row>
    <row r="174" s="2" customFormat="1">
      <c r="A174" s="39"/>
      <c r="B174" s="40"/>
      <c r="C174" s="41"/>
      <c r="D174" s="234" t="s">
        <v>147</v>
      </c>
      <c r="E174" s="41"/>
      <c r="F174" s="235" t="s">
        <v>353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147</v>
      </c>
      <c r="AU174" s="18" t="s">
        <v>85</v>
      </c>
    </row>
    <row r="175" s="13" customFormat="1">
      <c r="A175" s="13"/>
      <c r="B175" s="223"/>
      <c r="C175" s="224"/>
      <c r="D175" s="218" t="s">
        <v>140</v>
      </c>
      <c r="E175" s="225" t="s">
        <v>19</v>
      </c>
      <c r="F175" s="226" t="s">
        <v>642</v>
      </c>
      <c r="G175" s="224"/>
      <c r="H175" s="227">
        <v>61.399999999999999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140</v>
      </c>
      <c r="AU175" s="233" t="s">
        <v>85</v>
      </c>
      <c r="AV175" s="13" t="s">
        <v>85</v>
      </c>
      <c r="AW175" s="13" t="s">
        <v>37</v>
      </c>
      <c r="AX175" s="13" t="s">
        <v>83</v>
      </c>
      <c r="AY175" s="233" t="s">
        <v>130</v>
      </c>
    </row>
    <row r="176" s="2" customFormat="1" ht="24.15" customHeight="1">
      <c r="A176" s="39"/>
      <c r="B176" s="40"/>
      <c r="C176" s="205" t="s">
        <v>277</v>
      </c>
      <c r="D176" s="205" t="s">
        <v>132</v>
      </c>
      <c r="E176" s="206" t="s">
        <v>356</v>
      </c>
      <c r="F176" s="207" t="s">
        <v>357</v>
      </c>
      <c r="G176" s="208" t="s">
        <v>158</v>
      </c>
      <c r="H176" s="209">
        <v>42.799999999999997</v>
      </c>
      <c r="I176" s="210"/>
      <c r="J176" s="211">
        <f>ROUND(I176*H176,2)</f>
        <v>0</v>
      </c>
      <c r="K176" s="207" t="s">
        <v>145</v>
      </c>
      <c r="L176" s="45"/>
      <c r="M176" s="212" t="s">
        <v>19</v>
      </c>
      <c r="N176" s="213" t="s">
        <v>46</v>
      </c>
      <c r="O176" s="85"/>
      <c r="P176" s="214">
        <f>O176*H176</f>
        <v>0</v>
      </c>
      <c r="Q176" s="214">
        <v>2.4142999999999999</v>
      </c>
      <c r="R176" s="214">
        <f>Q176*H176</f>
        <v>103.33203999999999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136</v>
      </c>
      <c r="AT176" s="216" t="s">
        <v>132</v>
      </c>
      <c r="AU176" s="216" t="s">
        <v>85</v>
      </c>
      <c r="AY176" s="18" t="s">
        <v>130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83</v>
      </c>
      <c r="BK176" s="217">
        <f>ROUND(I176*H176,2)</f>
        <v>0</v>
      </c>
      <c r="BL176" s="18" t="s">
        <v>136</v>
      </c>
      <c r="BM176" s="216" t="s">
        <v>643</v>
      </c>
    </row>
    <row r="177" s="2" customFormat="1">
      <c r="A177" s="39"/>
      <c r="B177" s="40"/>
      <c r="C177" s="41"/>
      <c r="D177" s="234" t="s">
        <v>147</v>
      </c>
      <c r="E177" s="41"/>
      <c r="F177" s="235" t="s">
        <v>359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147</v>
      </c>
      <c r="AU177" s="18" t="s">
        <v>85</v>
      </c>
    </row>
    <row r="178" s="13" customFormat="1">
      <c r="A178" s="13"/>
      <c r="B178" s="223"/>
      <c r="C178" s="224"/>
      <c r="D178" s="218" t="s">
        <v>140</v>
      </c>
      <c r="E178" s="225" t="s">
        <v>19</v>
      </c>
      <c r="F178" s="226" t="s">
        <v>644</v>
      </c>
      <c r="G178" s="224"/>
      <c r="H178" s="227">
        <v>4.7999999999999998</v>
      </c>
      <c r="I178" s="228"/>
      <c r="J178" s="224"/>
      <c r="K178" s="224"/>
      <c r="L178" s="229"/>
      <c r="M178" s="230"/>
      <c r="N178" s="231"/>
      <c r="O178" s="231"/>
      <c r="P178" s="231"/>
      <c r="Q178" s="231"/>
      <c r="R178" s="231"/>
      <c r="S178" s="231"/>
      <c r="T178" s="23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3" t="s">
        <v>140</v>
      </c>
      <c r="AU178" s="233" t="s">
        <v>85</v>
      </c>
      <c r="AV178" s="13" t="s">
        <v>85</v>
      </c>
      <c r="AW178" s="13" t="s">
        <v>37</v>
      </c>
      <c r="AX178" s="13" t="s">
        <v>75</v>
      </c>
      <c r="AY178" s="233" t="s">
        <v>130</v>
      </c>
    </row>
    <row r="179" s="13" customFormat="1">
      <c r="A179" s="13"/>
      <c r="B179" s="223"/>
      <c r="C179" s="224"/>
      <c r="D179" s="218" t="s">
        <v>140</v>
      </c>
      <c r="E179" s="225" t="s">
        <v>19</v>
      </c>
      <c r="F179" s="226" t="s">
        <v>645</v>
      </c>
      <c r="G179" s="224"/>
      <c r="H179" s="227">
        <v>38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3" t="s">
        <v>140</v>
      </c>
      <c r="AU179" s="233" t="s">
        <v>85</v>
      </c>
      <c r="AV179" s="13" t="s">
        <v>85</v>
      </c>
      <c r="AW179" s="13" t="s">
        <v>37</v>
      </c>
      <c r="AX179" s="13" t="s">
        <v>75</v>
      </c>
      <c r="AY179" s="233" t="s">
        <v>130</v>
      </c>
    </row>
    <row r="180" s="14" customFormat="1">
      <c r="A180" s="14"/>
      <c r="B180" s="236"/>
      <c r="C180" s="237"/>
      <c r="D180" s="218" t="s">
        <v>140</v>
      </c>
      <c r="E180" s="238" t="s">
        <v>19</v>
      </c>
      <c r="F180" s="239" t="s">
        <v>181</v>
      </c>
      <c r="G180" s="237"/>
      <c r="H180" s="240">
        <v>42.799999999999997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140</v>
      </c>
      <c r="AU180" s="246" t="s">
        <v>85</v>
      </c>
      <c r="AV180" s="14" t="s">
        <v>136</v>
      </c>
      <c r="AW180" s="14" t="s">
        <v>37</v>
      </c>
      <c r="AX180" s="14" t="s">
        <v>83</v>
      </c>
      <c r="AY180" s="246" t="s">
        <v>130</v>
      </c>
    </row>
    <row r="181" s="2" customFormat="1" ht="16.5" customHeight="1">
      <c r="A181" s="39"/>
      <c r="B181" s="40"/>
      <c r="C181" s="205" t="s">
        <v>283</v>
      </c>
      <c r="D181" s="205" t="s">
        <v>132</v>
      </c>
      <c r="E181" s="206" t="s">
        <v>366</v>
      </c>
      <c r="F181" s="207" t="s">
        <v>367</v>
      </c>
      <c r="G181" s="208" t="s">
        <v>158</v>
      </c>
      <c r="H181" s="209">
        <v>10.15</v>
      </c>
      <c r="I181" s="210"/>
      <c r="J181" s="211">
        <f>ROUND(I181*H181,2)</f>
        <v>0</v>
      </c>
      <c r="K181" s="207" t="s">
        <v>145</v>
      </c>
      <c r="L181" s="45"/>
      <c r="M181" s="212" t="s">
        <v>19</v>
      </c>
      <c r="N181" s="213" t="s">
        <v>46</v>
      </c>
      <c r="O181" s="85"/>
      <c r="P181" s="214">
        <f>O181*H181</f>
        <v>0</v>
      </c>
      <c r="Q181" s="214">
        <v>2.004</v>
      </c>
      <c r="R181" s="214">
        <f>Q181*H181</f>
        <v>20.340600000000002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136</v>
      </c>
      <c r="AT181" s="216" t="s">
        <v>132</v>
      </c>
      <c r="AU181" s="216" t="s">
        <v>85</v>
      </c>
      <c r="AY181" s="18" t="s">
        <v>130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83</v>
      </c>
      <c r="BK181" s="217">
        <f>ROUND(I181*H181,2)</f>
        <v>0</v>
      </c>
      <c r="BL181" s="18" t="s">
        <v>136</v>
      </c>
      <c r="BM181" s="216" t="s">
        <v>646</v>
      </c>
    </row>
    <row r="182" s="2" customFormat="1">
      <c r="A182" s="39"/>
      <c r="B182" s="40"/>
      <c r="C182" s="41"/>
      <c r="D182" s="234" t="s">
        <v>147</v>
      </c>
      <c r="E182" s="41"/>
      <c r="F182" s="235" t="s">
        <v>369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147</v>
      </c>
      <c r="AU182" s="18" t="s">
        <v>85</v>
      </c>
    </row>
    <row r="183" s="15" customFormat="1">
      <c r="A183" s="15"/>
      <c r="B183" s="257"/>
      <c r="C183" s="258"/>
      <c r="D183" s="218" t="s">
        <v>140</v>
      </c>
      <c r="E183" s="259" t="s">
        <v>19</v>
      </c>
      <c r="F183" s="260" t="s">
        <v>370</v>
      </c>
      <c r="G183" s="258"/>
      <c r="H183" s="259" t="s">
        <v>19</v>
      </c>
      <c r="I183" s="261"/>
      <c r="J183" s="258"/>
      <c r="K183" s="258"/>
      <c r="L183" s="262"/>
      <c r="M183" s="263"/>
      <c r="N183" s="264"/>
      <c r="O183" s="264"/>
      <c r="P183" s="264"/>
      <c r="Q183" s="264"/>
      <c r="R183" s="264"/>
      <c r="S183" s="264"/>
      <c r="T183" s="26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6" t="s">
        <v>140</v>
      </c>
      <c r="AU183" s="266" t="s">
        <v>85</v>
      </c>
      <c r="AV183" s="15" t="s">
        <v>83</v>
      </c>
      <c r="AW183" s="15" t="s">
        <v>37</v>
      </c>
      <c r="AX183" s="15" t="s">
        <v>75</v>
      </c>
      <c r="AY183" s="266" t="s">
        <v>130</v>
      </c>
    </row>
    <row r="184" s="13" customFormat="1">
      <c r="A184" s="13"/>
      <c r="B184" s="223"/>
      <c r="C184" s="224"/>
      <c r="D184" s="218" t="s">
        <v>140</v>
      </c>
      <c r="E184" s="225" t="s">
        <v>19</v>
      </c>
      <c r="F184" s="226" t="s">
        <v>647</v>
      </c>
      <c r="G184" s="224"/>
      <c r="H184" s="227">
        <v>2.75</v>
      </c>
      <c r="I184" s="228"/>
      <c r="J184" s="224"/>
      <c r="K184" s="224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140</v>
      </c>
      <c r="AU184" s="233" t="s">
        <v>85</v>
      </c>
      <c r="AV184" s="13" t="s">
        <v>85</v>
      </c>
      <c r="AW184" s="13" t="s">
        <v>37</v>
      </c>
      <c r="AX184" s="13" t="s">
        <v>75</v>
      </c>
      <c r="AY184" s="233" t="s">
        <v>130</v>
      </c>
    </row>
    <row r="185" s="13" customFormat="1">
      <c r="A185" s="13"/>
      <c r="B185" s="223"/>
      <c r="C185" s="224"/>
      <c r="D185" s="218" t="s">
        <v>140</v>
      </c>
      <c r="E185" s="225" t="s">
        <v>19</v>
      </c>
      <c r="F185" s="226" t="s">
        <v>648</v>
      </c>
      <c r="G185" s="224"/>
      <c r="H185" s="227">
        <v>7.4000000000000004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3" t="s">
        <v>140</v>
      </c>
      <c r="AU185" s="233" t="s">
        <v>85</v>
      </c>
      <c r="AV185" s="13" t="s">
        <v>85</v>
      </c>
      <c r="AW185" s="13" t="s">
        <v>37</v>
      </c>
      <c r="AX185" s="13" t="s">
        <v>75</v>
      </c>
      <c r="AY185" s="233" t="s">
        <v>130</v>
      </c>
    </row>
    <row r="186" s="14" customFormat="1">
      <c r="A186" s="14"/>
      <c r="B186" s="236"/>
      <c r="C186" s="237"/>
      <c r="D186" s="218" t="s">
        <v>140</v>
      </c>
      <c r="E186" s="238" t="s">
        <v>19</v>
      </c>
      <c r="F186" s="239" t="s">
        <v>181</v>
      </c>
      <c r="G186" s="237"/>
      <c r="H186" s="240">
        <v>10.15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6" t="s">
        <v>140</v>
      </c>
      <c r="AU186" s="246" t="s">
        <v>85</v>
      </c>
      <c r="AV186" s="14" t="s">
        <v>136</v>
      </c>
      <c r="AW186" s="14" t="s">
        <v>37</v>
      </c>
      <c r="AX186" s="14" t="s">
        <v>83</v>
      </c>
      <c r="AY186" s="246" t="s">
        <v>130</v>
      </c>
    </row>
    <row r="187" s="12" customFormat="1" ht="22.8" customHeight="1">
      <c r="A187" s="12"/>
      <c r="B187" s="189"/>
      <c r="C187" s="190"/>
      <c r="D187" s="191" t="s">
        <v>74</v>
      </c>
      <c r="E187" s="203" t="s">
        <v>189</v>
      </c>
      <c r="F187" s="203" t="s">
        <v>649</v>
      </c>
      <c r="G187" s="190"/>
      <c r="H187" s="190"/>
      <c r="I187" s="193"/>
      <c r="J187" s="204">
        <f>BK187</f>
        <v>0</v>
      </c>
      <c r="K187" s="190"/>
      <c r="L187" s="195"/>
      <c r="M187" s="196"/>
      <c r="N187" s="197"/>
      <c r="O187" s="197"/>
      <c r="P187" s="198">
        <f>SUM(P188:P197)</f>
        <v>0</v>
      </c>
      <c r="Q187" s="197"/>
      <c r="R187" s="198">
        <f>SUM(R188:R197)</f>
        <v>0.93093952176000005</v>
      </c>
      <c r="S187" s="197"/>
      <c r="T187" s="199">
        <f>SUM(T188:T197)</f>
        <v>17.692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0" t="s">
        <v>83</v>
      </c>
      <c r="AT187" s="201" t="s">
        <v>74</v>
      </c>
      <c r="AU187" s="201" t="s">
        <v>83</v>
      </c>
      <c r="AY187" s="200" t="s">
        <v>130</v>
      </c>
      <c r="BK187" s="202">
        <f>SUM(BK188:BK197)</f>
        <v>0</v>
      </c>
    </row>
    <row r="188" s="2" customFormat="1" ht="16.5" customHeight="1">
      <c r="A188" s="39"/>
      <c r="B188" s="40"/>
      <c r="C188" s="205" t="s">
        <v>303</v>
      </c>
      <c r="D188" s="205" t="s">
        <v>132</v>
      </c>
      <c r="E188" s="206" t="s">
        <v>650</v>
      </c>
      <c r="F188" s="207" t="s">
        <v>651</v>
      </c>
      <c r="G188" s="208" t="s">
        <v>158</v>
      </c>
      <c r="H188" s="209">
        <v>4</v>
      </c>
      <c r="I188" s="210"/>
      <c r="J188" s="211">
        <f>ROUND(I188*H188,2)</f>
        <v>0</v>
      </c>
      <c r="K188" s="207" t="s">
        <v>145</v>
      </c>
      <c r="L188" s="45"/>
      <c r="M188" s="212" t="s">
        <v>19</v>
      </c>
      <c r="N188" s="213" t="s">
        <v>46</v>
      </c>
      <c r="O188" s="85"/>
      <c r="P188" s="214">
        <f>O188*H188</f>
        <v>0</v>
      </c>
      <c r="Q188" s="214">
        <v>0.12</v>
      </c>
      <c r="R188" s="214">
        <f>Q188*H188</f>
        <v>0.47999999999999998</v>
      </c>
      <c r="S188" s="214">
        <v>2.2000000000000002</v>
      </c>
      <c r="T188" s="215">
        <f>S188*H188</f>
        <v>8.8000000000000007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136</v>
      </c>
      <c r="AT188" s="216" t="s">
        <v>132</v>
      </c>
      <c r="AU188" s="216" t="s">
        <v>85</v>
      </c>
      <c r="AY188" s="18" t="s">
        <v>130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83</v>
      </c>
      <c r="BK188" s="217">
        <f>ROUND(I188*H188,2)</f>
        <v>0</v>
      </c>
      <c r="BL188" s="18" t="s">
        <v>136</v>
      </c>
      <c r="BM188" s="216" t="s">
        <v>652</v>
      </c>
    </row>
    <row r="189" s="2" customFormat="1">
      <c r="A189" s="39"/>
      <c r="B189" s="40"/>
      <c r="C189" s="41"/>
      <c r="D189" s="234" t="s">
        <v>147</v>
      </c>
      <c r="E189" s="41"/>
      <c r="F189" s="235" t="s">
        <v>653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147</v>
      </c>
      <c r="AU189" s="18" t="s">
        <v>85</v>
      </c>
    </row>
    <row r="190" s="15" customFormat="1">
      <c r="A190" s="15"/>
      <c r="B190" s="257"/>
      <c r="C190" s="258"/>
      <c r="D190" s="218" t="s">
        <v>140</v>
      </c>
      <c r="E190" s="259" t="s">
        <v>19</v>
      </c>
      <c r="F190" s="260" t="s">
        <v>654</v>
      </c>
      <c r="G190" s="258"/>
      <c r="H190" s="259" t="s">
        <v>19</v>
      </c>
      <c r="I190" s="261"/>
      <c r="J190" s="258"/>
      <c r="K190" s="258"/>
      <c r="L190" s="262"/>
      <c r="M190" s="263"/>
      <c r="N190" s="264"/>
      <c r="O190" s="264"/>
      <c r="P190" s="264"/>
      <c r="Q190" s="264"/>
      <c r="R190" s="264"/>
      <c r="S190" s="264"/>
      <c r="T190" s="26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6" t="s">
        <v>140</v>
      </c>
      <c r="AU190" s="266" t="s">
        <v>85</v>
      </c>
      <c r="AV190" s="15" t="s">
        <v>83</v>
      </c>
      <c r="AW190" s="15" t="s">
        <v>37</v>
      </c>
      <c r="AX190" s="15" t="s">
        <v>75</v>
      </c>
      <c r="AY190" s="266" t="s">
        <v>130</v>
      </c>
    </row>
    <row r="191" s="13" customFormat="1">
      <c r="A191" s="13"/>
      <c r="B191" s="223"/>
      <c r="C191" s="224"/>
      <c r="D191" s="218" t="s">
        <v>140</v>
      </c>
      <c r="E191" s="225" t="s">
        <v>19</v>
      </c>
      <c r="F191" s="226" t="s">
        <v>655</v>
      </c>
      <c r="G191" s="224"/>
      <c r="H191" s="227">
        <v>4</v>
      </c>
      <c r="I191" s="228"/>
      <c r="J191" s="224"/>
      <c r="K191" s="224"/>
      <c r="L191" s="229"/>
      <c r="M191" s="230"/>
      <c r="N191" s="231"/>
      <c r="O191" s="231"/>
      <c r="P191" s="231"/>
      <c r="Q191" s="231"/>
      <c r="R191" s="231"/>
      <c r="S191" s="231"/>
      <c r="T191" s="23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3" t="s">
        <v>140</v>
      </c>
      <c r="AU191" s="233" t="s">
        <v>85</v>
      </c>
      <c r="AV191" s="13" t="s">
        <v>85</v>
      </c>
      <c r="AW191" s="13" t="s">
        <v>37</v>
      </c>
      <c r="AX191" s="13" t="s">
        <v>75</v>
      </c>
      <c r="AY191" s="233" t="s">
        <v>130</v>
      </c>
    </row>
    <row r="192" s="14" customFormat="1">
      <c r="A192" s="14"/>
      <c r="B192" s="236"/>
      <c r="C192" s="237"/>
      <c r="D192" s="218" t="s">
        <v>140</v>
      </c>
      <c r="E192" s="238" t="s">
        <v>19</v>
      </c>
      <c r="F192" s="239" t="s">
        <v>181</v>
      </c>
      <c r="G192" s="237"/>
      <c r="H192" s="240">
        <v>4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140</v>
      </c>
      <c r="AU192" s="246" t="s">
        <v>85</v>
      </c>
      <c r="AV192" s="14" t="s">
        <v>136</v>
      </c>
      <c r="AW192" s="14" t="s">
        <v>37</v>
      </c>
      <c r="AX192" s="14" t="s">
        <v>83</v>
      </c>
      <c r="AY192" s="246" t="s">
        <v>130</v>
      </c>
    </row>
    <row r="193" s="2" customFormat="1" ht="16.5" customHeight="1">
      <c r="A193" s="39"/>
      <c r="B193" s="40"/>
      <c r="C193" s="205" t="s">
        <v>311</v>
      </c>
      <c r="D193" s="205" t="s">
        <v>132</v>
      </c>
      <c r="E193" s="206" t="s">
        <v>656</v>
      </c>
      <c r="F193" s="207" t="s">
        <v>657</v>
      </c>
      <c r="G193" s="208" t="s">
        <v>158</v>
      </c>
      <c r="H193" s="209">
        <v>3.7050000000000001</v>
      </c>
      <c r="I193" s="210"/>
      <c r="J193" s="211">
        <f>ROUND(I193*H193,2)</f>
        <v>0</v>
      </c>
      <c r="K193" s="207" t="s">
        <v>145</v>
      </c>
      <c r="L193" s="45"/>
      <c r="M193" s="212" t="s">
        <v>19</v>
      </c>
      <c r="N193" s="213" t="s">
        <v>46</v>
      </c>
      <c r="O193" s="85"/>
      <c r="P193" s="214">
        <f>O193*H193</f>
        <v>0</v>
      </c>
      <c r="Q193" s="214">
        <v>0.121711072</v>
      </c>
      <c r="R193" s="214">
        <f>Q193*H193</f>
        <v>0.45093952176000002</v>
      </c>
      <c r="S193" s="214">
        <v>2.3999999999999999</v>
      </c>
      <c r="T193" s="215">
        <f>S193*H193</f>
        <v>8.8919999999999995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136</v>
      </c>
      <c r="AT193" s="216" t="s">
        <v>132</v>
      </c>
      <c r="AU193" s="216" t="s">
        <v>85</v>
      </c>
      <c r="AY193" s="18" t="s">
        <v>130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83</v>
      </c>
      <c r="BK193" s="217">
        <f>ROUND(I193*H193,2)</f>
        <v>0</v>
      </c>
      <c r="BL193" s="18" t="s">
        <v>136</v>
      </c>
      <c r="BM193" s="216" t="s">
        <v>658</v>
      </c>
    </row>
    <row r="194" s="2" customFormat="1">
      <c r="A194" s="39"/>
      <c r="B194" s="40"/>
      <c r="C194" s="41"/>
      <c r="D194" s="234" t="s">
        <v>147</v>
      </c>
      <c r="E194" s="41"/>
      <c r="F194" s="235" t="s">
        <v>659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147</v>
      </c>
      <c r="AU194" s="18" t="s">
        <v>85</v>
      </c>
    </row>
    <row r="195" s="15" customFormat="1">
      <c r="A195" s="15"/>
      <c r="B195" s="257"/>
      <c r="C195" s="258"/>
      <c r="D195" s="218" t="s">
        <v>140</v>
      </c>
      <c r="E195" s="259" t="s">
        <v>19</v>
      </c>
      <c r="F195" s="260" t="s">
        <v>660</v>
      </c>
      <c r="G195" s="258"/>
      <c r="H195" s="259" t="s">
        <v>19</v>
      </c>
      <c r="I195" s="261"/>
      <c r="J195" s="258"/>
      <c r="K195" s="258"/>
      <c r="L195" s="262"/>
      <c r="M195" s="263"/>
      <c r="N195" s="264"/>
      <c r="O195" s="264"/>
      <c r="P195" s="264"/>
      <c r="Q195" s="264"/>
      <c r="R195" s="264"/>
      <c r="S195" s="264"/>
      <c r="T195" s="26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6" t="s">
        <v>140</v>
      </c>
      <c r="AU195" s="266" t="s">
        <v>85</v>
      </c>
      <c r="AV195" s="15" t="s">
        <v>83</v>
      </c>
      <c r="AW195" s="15" t="s">
        <v>37</v>
      </c>
      <c r="AX195" s="15" t="s">
        <v>75</v>
      </c>
      <c r="AY195" s="266" t="s">
        <v>130</v>
      </c>
    </row>
    <row r="196" s="13" customFormat="1">
      <c r="A196" s="13"/>
      <c r="B196" s="223"/>
      <c r="C196" s="224"/>
      <c r="D196" s="218" t="s">
        <v>140</v>
      </c>
      <c r="E196" s="225" t="s">
        <v>19</v>
      </c>
      <c r="F196" s="226" t="s">
        <v>661</v>
      </c>
      <c r="G196" s="224"/>
      <c r="H196" s="227">
        <v>3.7050000000000001</v>
      </c>
      <c r="I196" s="228"/>
      <c r="J196" s="224"/>
      <c r="K196" s="224"/>
      <c r="L196" s="229"/>
      <c r="M196" s="230"/>
      <c r="N196" s="231"/>
      <c r="O196" s="231"/>
      <c r="P196" s="231"/>
      <c r="Q196" s="231"/>
      <c r="R196" s="231"/>
      <c r="S196" s="231"/>
      <c r="T196" s="23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3" t="s">
        <v>140</v>
      </c>
      <c r="AU196" s="233" t="s">
        <v>85</v>
      </c>
      <c r="AV196" s="13" t="s">
        <v>85</v>
      </c>
      <c r="AW196" s="13" t="s">
        <v>37</v>
      </c>
      <c r="AX196" s="13" t="s">
        <v>75</v>
      </c>
      <c r="AY196" s="233" t="s">
        <v>130</v>
      </c>
    </row>
    <row r="197" s="14" customFormat="1">
      <c r="A197" s="14"/>
      <c r="B197" s="236"/>
      <c r="C197" s="237"/>
      <c r="D197" s="218" t="s">
        <v>140</v>
      </c>
      <c r="E197" s="238" t="s">
        <v>19</v>
      </c>
      <c r="F197" s="239" t="s">
        <v>181</v>
      </c>
      <c r="G197" s="237"/>
      <c r="H197" s="240">
        <v>3.7050000000000001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6" t="s">
        <v>140</v>
      </c>
      <c r="AU197" s="246" t="s">
        <v>85</v>
      </c>
      <c r="AV197" s="14" t="s">
        <v>136</v>
      </c>
      <c r="AW197" s="14" t="s">
        <v>37</v>
      </c>
      <c r="AX197" s="14" t="s">
        <v>83</v>
      </c>
      <c r="AY197" s="246" t="s">
        <v>130</v>
      </c>
    </row>
    <row r="198" s="12" customFormat="1" ht="22.8" customHeight="1">
      <c r="A198" s="12"/>
      <c r="B198" s="189"/>
      <c r="C198" s="190"/>
      <c r="D198" s="191" t="s">
        <v>74</v>
      </c>
      <c r="E198" s="203" t="s">
        <v>556</v>
      </c>
      <c r="F198" s="203" t="s">
        <v>557</v>
      </c>
      <c r="G198" s="190"/>
      <c r="H198" s="190"/>
      <c r="I198" s="193"/>
      <c r="J198" s="204">
        <f>BK198</f>
        <v>0</v>
      </c>
      <c r="K198" s="190"/>
      <c r="L198" s="195"/>
      <c r="M198" s="196"/>
      <c r="N198" s="197"/>
      <c r="O198" s="197"/>
      <c r="P198" s="198">
        <f>SUM(P199:P208)</f>
        <v>0</v>
      </c>
      <c r="Q198" s="197"/>
      <c r="R198" s="198">
        <f>SUM(R199:R208)</f>
        <v>0</v>
      </c>
      <c r="S198" s="197"/>
      <c r="T198" s="199">
        <f>SUM(T199:T208)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0" t="s">
        <v>83</v>
      </c>
      <c r="AT198" s="201" t="s">
        <v>74</v>
      </c>
      <c r="AU198" s="201" t="s">
        <v>83</v>
      </c>
      <c r="AY198" s="200" t="s">
        <v>130</v>
      </c>
      <c r="BK198" s="202">
        <f>SUM(BK199:BK208)</f>
        <v>0</v>
      </c>
    </row>
    <row r="199" s="2" customFormat="1" ht="24.15" customHeight="1">
      <c r="A199" s="39"/>
      <c r="B199" s="40"/>
      <c r="C199" s="205" t="s">
        <v>324</v>
      </c>
      <c r="D199" s="205" t="s">
        <v>132</v>
      </c>
      <c r="E199" s="206" t="s">
        <v>662</v>
      </c>
      <c r="F199" s="207" t="s">
        <v>663</v>
      </c>
      <c r="G199" s="208" t="s">
        <v>273</v>
      </c>
      <c r="H199" s="209">
        <v>8.8919999999999995</v>
      </c>
      <c r="I199" s="210"/>
      <c r="J199" s="211">
        <f>ROUND(I199*H199,2)</f>
        <v>0</v>
      </c>
      <c r="K199" s="207" t="s">
        <v>145</v>
      </c>
      <c r="L199" s="45"/>
      <c r="M199" s="212" t="s">
        <v>19</v>
      </c>
      <c r="N199" s="213" t="s">
        <v>46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136</v>
      </c>
      <c r="AT199" s="216" t="s">
        <v>132</v>
      </c>
      <c r="AU199" s="216" t="s">
        <v>85</v>
      </c>
      <c r="AY199" s="18" t="s">
        <v>130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83</v>
      </c>
      <c r="BK199" s="217">
        <f>ROUND(I199*H199,2)</f>
        <v>0</v>
      </c>
      <c r="BL199" s="18" t="s">
        <v>136</v>
      </c>
      <c r="BM199" s="216" t="s">
        <v>664</v>
      </c>
    </row>
    <row r="200" s="2" customFormat="1">
      <c r="A200" s="39"/>
      <c r="B200" s="40"/>
      <c r="C200" s="41"/>
      <c r="D200" s="234" t="s">
        <v>147</v>
      </c>
      <c r="E200" s="41"/>
      <c r="F200" s="235" t="s">
        <v>665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147</v>
      </c>
      <c r="AU200" s="18" t="s">
        <v>85</v>
      </c>
    </row>
    <row r="201" s="13" customFormat="1">
      <c r="A201" s="13"/>
      <c r="B201" s="223"/>
      <c r="C201" s="224"/>
      <c r="D201" s="218" t="s">
        <v>140</v>
      </c>
      <c r="E201" s="225" t="s">
        <v>19</v>
      </c>
      <c r="F201" s="226" t="s">
        <v>666</v>
      </c>
      <c r="G201" s="224"/>
      <c r="H201" s="227">
        <v>8.8919999999999995</v>
      </c>
      <c r="I201" s="228"/>
      <c r="J201" s="224"/>
      <c r="K201" s="224"/>
      <c r="L201" s="229"/>
      <c r="M201" s="230"/>
      <c r="N201" s="231"/>
      <c r="O201" s="231"/>
      <c r="P201" s="231"/>
      <c r="Q201" s="231"/>
      <c r="R201" s="231"/>
      <c r="S201" s="231"/>
      <c r="T201" s="23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3" t="s">
        <v>140</v>
      </c>
      <c r="AU201" s="233" t="s">
        <v>85</v>
      </c>
      <c r="AV201" s="13" t="s">
        <v>85</v>
      </c>
      <c r="AW201" s="13" t="s">
        <v>37</v>
      </c>
      <c r="AX201" s="13" t="s">
        <v>83</v>
      </c>
      <c r="AY201" s="233" t="s">
        <v>130</v>
      </c>
    </row>
    <row r="202" s="2" customFormat="1" ht="21.75" customHeight="1">
      <c r="A202" s="39"/>
      <c r="B202" s="40"/>
      <c r="C202" s="205" t="s">
        <v>331</v>
      </c>
      <c r="D202" s="205" t="s">
        <v>132</v>
      </c>
      <c r="E202" s="206" t="s">
        <v>667</v>
      </c>
      <c r="F202" s="207" t="s">
        <v>668</v>
      </c>
      <c r="G202" s="208" t="s">
        <v>273</v>
      </c>
      <c r="H202" s="209">
        <v>8.8919999999999995</v>
      </c>
      <c r="I202" s="210"/>
      <c r="J202" s="211">
        <f>ROUND(I202*H202,2)</f>
        <v>0</v>
      </c>
      <c r="K202" s="207" t="s">
        <v>145</v>
      </c>
      <c r="L202" s="45"/>
      <c r="M202" s="212" t="s">
        <v>19</v>
      </c>
      <c r="N202" s="213" t="s">
        <v>46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136</v>
      </c>
      <c r="AT202" s="216" t="s">
        <v>132</v>
      </c>
      <c r="AU202" s="216" t="s">
        <v>85</v>
      </c>
      <c r="AY202" s="18" t="s">
        <v>130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83</v>
      </c>
      <c r="BK202" s="217">
        <f>ROUND(I202*H202,2)</f>
        <v>0</v>
      </c>
      <c r="BL202" s="18" t="s">
        <v>136</v>
      </c>
      <c r="BM202" s="216" t="s">
        <v>669</v>
      </c>
    </row>
    <row r="203" s="2" customFormat="1">
      <c r="A203" s="39"/>
      <c r="B203" s="40"/>
      <c r="C203" s="41"/>
      <c r="D203" s="234" t="s">
        <v>147</v>
      </c>
      <c r="E203" s="41"/>
      <c r="F203" s="235" t="s">
        <v>670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147</v>
      </c>
      <c r="AU203" s="18" t="s">
        <v>85</v>
      </c>
    </row>
    <row r="204" s="13" customFormat="1">
      <c r="A204" s="13"/>
      <c r="B204" s="223"/>
      <c r="C204" s="224"/>
      <c r="D204" s="218" t="s">
        <v>140</v>
      </c>
      <c r="E204" s="225" t="s">
        <v>19</v>
      </c>
      <c r="F204" s="226" t="s">
        <v>666</v>
      </c>
      <c r="G204" s="224"/>
      <c r="H204" s="227">
        <v>8.8919999999999995</v>
      </c>
      <c r="I204" s="228"/>
      <c r="J204" s="224"/>
      <c r="K204" s="224"/>
      <c r="L204" s="229"/>
      <c r="M204" s="230"/>
      <c r="N204" s="231"/>
      <c r="O204" s="231"/>
      <c r="P204" s="231"/>
      <c r="Q204" s="231"/>
      <c r="R204" s="231"/>
      <c r="S204" s="231"/>
      <c r="T204" s="23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3" t="s">
        <v>140</v>
      </c>
      <c r="AU204" s="233" t="s">
        <v>85</v>
      </c>
      <c r="AV204" s="13" t="s">
        <v>85</v>
      </c>
      <c r="AW204" s="13" t="s">
        <v>37</v>
      </c>
      <c r="AX204" s="13" t="s">
        <v>83</v>
      </c>
      <c r="AY204" s="233" t="s">
        <v>130</v>
      </c>
    </row>
    <row r="205" s="2" customFormat="1" ht="24.15" customHeight="1">
      <c r="A205" s="39"/>
      <c r="B205" s="40"/>
      <c r="C205" s="205" t="s">
        <v>337</v>
      </c>
      <c r="D205" s="205" t="s">
        <v>132</v>
      </c>
      <c r="E205" s="206" t="s">
        <v>671</v>
      </c>
      <c r="F205" s="207" t="s">
        <v>672</v>
      </c>
      <c r="G205" s="208" t="s">
        <v>273</v>
      </c>
      <c r="H205" s="209">
        <v>168.94800000000001</v>
      </c>
      <c r="I205" s="210"/>
      <c r="J205" s="211">
        <f>ROUND(I205*H205,2)</f>
        <v>0</v>
      </c>
      <c r="K205" s="207" t="s">
        <v>145</v>
      </c>
      <c r="L205" s="45"/>
      <c r="M205" s="212" t="s">
        <v>19</v>
      </c>
      <c r="N205" s="213" t="s">
        <v>46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136</v>
      </c>
      <c r="AT205" s="216" t="s">
        <v>132</v>
      </c>
      <c r="AU205" s="216" t="s">
        <v>85</v>
      </c>
      <c r="AY205" s="18" t="s">
        <v>130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83</v>
      </c>
      <c r="BK205" s="217">
        <f>ROUND(I205*H205,2)</f>
        <v>0</v>
      </c>
      <c r="BL205" s="18" t="s">
        <v>136</v>
      </c>
      <c r="BM205" s="216" t="s">
        <v>673</v>
      </c>
    </row>
    <row r="206" s="2" customFormat="1">
      <c r="A206" s="39"/>
      <c r="B206" s="40"/>
      <c r="C206" s="41"/>
      <c r="D206" s="234" t="s">
        <v>147</v>
      </c>
      <c r="E206" s="41"/>
      <c r="F206" s="235" t="s">
        <v>674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147</v>
      </c>
      <c r="AU206" s="18" t="s">
        <v>85</v>
      </c>
    </row>
    <row r="207" s="13" customFormat="1">
      <c r="A207" s="13"/>
      <c r="B207" s="223"/>
      <c r="C207" s="224"/>
      <c r="D207" s="218" t="s">
        <v>140</v>
      </c>
      <c r="E207" s="225" t="s">
        <v>19</v>
      </c>
      <c r="F207" s="226" t="s">
        <v>675</v>
      </c>
      <c r="G207" s="224"/>
      <c r="H207" s="227">
        <v>168.94800000000001</v>
      </c>
      <c r="I207" s="228"/>
      <c r="J207" s="224"/>
      <c r="K207" s="224"/>
      <c r="L207" s="229"/>
      <c r="M207" s="230"/>
      <c r="N207" s="231"/>
      <c r="O207" s="231"/>
      <c r="P207" s="231"/>
      <c r="Q207" s="231"/>
      <c r="R207" s="231"/>
      <c r="S207" s="231"/>
      <c r="T207" s="23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3" t="s">
        <v>140</v>
      </c>
      <c r="AU207" s="233" t="s">
        <v>85</v>
      </c>
      <c r="AV207" s="13" t="s">
        <v>85</v>
      </c>
      <c r="AW207" s="13" t="s">
        <v>37</v>
      </c>
      <c r="AX207" s="13" t="s">
        <v>75</v>
      </c>
      <c r="AY207" s="233" t="s">
        <v>130</v>
      </c>
    </row>
    <row r="208" s="14" customFormat="1">
      <c r="A208" s="14"/>
      <c r="B208" s="236"/>
      <c r="C208" s="237"/>
      <c r="D208" s="218" t="s">
        <v>140</v>
      </c>
      <c r="E208" s="238" t="s">
        <v>19</v>
      </c>
      <c r="F208" s="239" t="s">
        <v>181</v>
      </c>
      <c r="G208" s="237"/>
      <c r="H208" s="240">
        <v>168.94800000000001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140</v>
      </c>
      <c r="AU208" s="246" t="s">
        <v>85</v>
      </c>
      <c r="AV208" s="14" t="s">
        <v>136</v>
      </c>
      <c r="AW208" s="14" t="s">
        <v>37</v>
      </c>
      <c r="AX208" s="14" t="s">
        <v>83</v>
      </c>
      <c r="AY208" s="246" t="s">
        <v>130</v>
      </c>
    </row>
    <row r="209" s="12" customFormat="1" ht="22.8" customHeight="1">
      <c r="A209" s="12"/>
      <c r="B209" s="189"/>
      <c r="C209" s="190"/>
      <c r="D209" s="191" t="s">
        <v>74</v>
      </c>
      <c r="E209" s="203" t="s">
        <v>379</v>
      </c>
      <c r="F209" s="203" t="s">
        <v>380</v>
      </c>
      <c r="G209" s="190"/>
      <c r="H209" s="190"/>
      <c r="I209" s="193"/>
      <c r="J209" s="204">
        <f>BK209</f>
        <v>0</v>
      </c>
      <c r="K209" s="190"/>
      <c r="L209" s="195"/>
      <c r="M209" s="196"/>
      <c r="N209" s="197"/>
      <c r="O209" s="197"/>
      <c r="P209" s="198">
        <f>SUM(P210:P211)</f>
        <v>0</v>
      </c>
      <c r="Q209" s="197"/>
      <c r="R209" s="198">
        <f>SUM(R210:R211)</f>
        <v>0</v>
      </c>
      <c r="S209" s="197"/>
      <c r="T209" s="199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0" t="s">
        <v>83</v>
      </c>
      <c r="AT209" s="201" t="s">
        <v>74</v>
      </c>
      <c r="AU209" s="201" t="s">
        <v>83</v>
      </c>
      <c r="AY209" s="200" t="s">
        <v>130</v>
      </c>
      <c r="BK209" s="202">
        <f>SUM(BK210:BK211)</f>
        <v>0</v>
      </c>
    </row>
    <row r="210" s="2" customFormat="1" ht="21.75" customHeight="1">
      <c r="A210" s="39"/>
      <c r="B210" s="40"/>
      <c r="C210" s="205" t="s">
        <v>344</v>
      </c>
      <c r="D210" s="205" t="s">
        <v>132</v>
      </c>
      <c r="E210" s="206" t="s">
        <v>382</v>
      </c>
      <c r="F210" s="207" t="s">
        <v>383</v>
      </c>
      <c r="G210" s="208" t="s">
        <v>273</v>
      </c>
      <c r="H210" s="209">
        <v>340.47699999999998</v>
      </c>
      <c r="I210" s="210"/>
      <c r="J210" s="211">
        <f>ROUND(I210*H210,2)</f>
        <v>0</v>
      </c>
      <c r="K210" s="207" t="s">
        <v>145</v>
      </c>
      <c r="L210" s="45"/>
      <c r="M210" s="212" t="s">
        <v>19</v>
      </c>
      <c r="N210" s="213" t="s">
        <v>46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136</v>
      </c>
      <c r="AT210" s="216" t="s">
        <v>132</v>
      </c>
      <c r="AU210" s="216" t="s">
        <v>85</v>
      </c>
      <c r="AY210" s="18" t="s">
        <v>130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83</v>
      </c>
      <c r="BK210" s="217">
        <f>ROUND(I210*H210,2)</f>
        <v>0</v>
      </c>
      <c r="BL210" s="18" t="s">
        <v>136</v>
      </c>
      <c r="BM210" s="216" t="s">
        <v>676</v>
      </c>
    </row>
    <row r="211" s="2" customFormat="1">
      <c r="A211" s="39"/>
      <c r="B211" s="40"/>
      <c r="C211" s="41"/>
      <c r="D211" s="234" t="s">
        <v>147</v>
      </c>
      <c r="E211" s="41"/>
      <c r="F211" s="235" t="s">
        <v>385</v>
      </c>
      <c r="G211" s="41"/>
      <c r="H211" s="41"/>
      <c r="I211" s="220"/>
      <c r="J211" s="41"/>
      <c r="K211" s="41"/>
      <c r="L211" s="45"/>
      <c r="M211" s="267"/>
      <c r="N211" s="268"/>
      <c r="O211" s="269"/>
      <c r="P211" s="269"/>
      <c r="Q211" s="269"/>
      <c r="R211" s="269"/>
      <c r="S211" s="269"/>
      <c r="T211" s="270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147</v>
      </c>
      <c r="AU211" s="18" t="s">
        <v>85</v>
      </c>
    </row>
    <row r="212" s="2" customFormat="1" ht="6.96" customHeight="1">
      <c r="A212" s="39"/>
      <c r="B212" s="60"/>
      <c r="C212" s="61"/>
      <c r="D212" s="61"/>
      <c r="E212" s="61"/>
      <c r="F212" s="61"/>
      <c r="G212" s="61"/>
      <c r="H212" s="61"/>
      <c r="I212" s="61"/>
      <c r="J212" s="61"/>
      <c r="K212" s="61"/>
      <c r="L212" s="45"/>
      <c r="M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</row>
  </sheetData>
  <sheetProtection sheet="1" autoFilter="0" formatColumns="0" formatRows="0" objects="1" scenarios="1" spinCount="100000" saltValue="A5fiVItbo8STMeJpiHsI0YETfdW7VmDozean4uzpNScNHvU2R94SDYerofNzLOYUHv5TFl+frzQ7Ej89hpbmyQ==" hashValue="ODrwuM7sN/o6YJEFXg4C6zDGzsurGMeQLTm4YjsEInDay5gfjsbiz9f+/LVkABNuNimsJwW9ef7zlXFfBzVYcw==" algorithmName="SHA-512" password="CC35"/>
  <autoFilter ref="C86:K21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4" r:id="rId1" display="https://podminky.urs.cz/item/CS_URS_2021_02/111111102"/>
    <hyperlink ref="F97" r:id="rId2" display="https://podminky.urs.cz/item/CS_URS_2021_02/114203101"/>
    <hyperlink ref="F100" r:id="rId3" display="https://podminky.urs.cz/item/CS_URS_2021_02/121151123"/>
    <hyperlink ref="F103" r:id="rId4" display="https://podminky.urs.cz/item/CS_URS_2021_02/124253101"/>
    <hyperlink ref="F106" r:id="rId5" display="https://podminky.urs.cz/item/CS_URS_2021_02/162351103"/>
    <hyperlink ref="F111" r:id="rId6" display="https://podminky.urs.cz/item/CS_URS_2021_02/167151111"/>
    <hyperlink ref="F116" r:id="rId7" display="https://podminky.urs.cz/item/CS_URS_2021_02/174251101"/>
    <hyperlink ref="F119" r:id="rId8" display="https://podminky.urs.cz/item/CS_URS_2021_02/181411122"/>
    <hyperlink ref="F125" r:id="rId9" display="https://podminky.urs.cz/item/CS_URS_2021_02/181951112"/>
    <hyperlink ref="F129" r:id="rId10" display="https://podminky.urs.cz/item/CS_URS_2021_02/182151111"/>
    <hyperlink ref="F134" r:id="rId11" display="https://podminky.urs.cz/item/CS_URS_2021_02/162751117"/>
    <hyperlink ref="F137" r:id="rId12" display="https://podminky.urs.cz/item/CS_URS_2021_02/162751119"/>
    <hyperlink ref="F140" r:id="rId13" display="https://podminky.urs.cz/item/CS_URS_2021_02/162751137"/>
    <hyperlink ref="F145" r:id="rId14" display="https://podminky.urs.cz/item/CS_URS_2021_02/162751139"/>
    <hyperlink ref="F150" r:id="rId15" display="https://podminky.urs.cz/item/CS_URS_2021_02/171201201"/>
    <hyperlink ref="F153" r:id="rId16" display="https://podminky.urs.cz/item/CS_URS_2021_02/171201221"/>
    <hyperlink ref="F156" r:id="rId17" display="https://podminky.urs.cz/item/CS_URS_2021_02/997013601"/>
    <hyperlink ref="F162" r:id="rId18" display="https://podminky.urs.cz/item/CS_URS_2021_02/321213345"/>
    <hyperlink ref="F170" r:id="rId19" display="https://podminky.urs.cz/item/CS_URS_2021_02/60591226R"/>
    <hyperlink ref="F174" r:id="rId20" display="https://podminky.urs.cz/item/CS_URS_2021_02/462512270"/>
    <hyperlink ref="F177" r:id="rId21" display="https://podminky.urs.cz/item/CS_URS_2021_02/463212121"/>
    <hyperlink ref="F182" r:id="rId22" display="https://podminky.urs.cz/item/CS_URS_2021_02/464571111"/>
    <hyperlink ref="F189" r:id="rId23" display="https://podminky.urs.cz/item/CS_URS_2021_02/962041211"/>
    <hyperlink ref="F194" r:id="rId24" display="https://podminky.urs.cz/item/CS_URS_2021_02/963051111"/>
    <hyperlink ref="F200" r:id="rId25" display="https://podminky.urs.cz/item/CS_URS_2021_02/997013862"/>
    <hyperlink ref="F203" r:id="rId26" display="https://podminky.urs.cz/item/CS_URS_2021_02/997211511"/>
    <hyperlink ref="F206" r:id="rId27" display="https://podminky.urs.cz/item/CS_URS_2021_02/997211519"/>
    <hyperlink ref="F211" r:id="rId28" display="https://podminky.urs.cz/item/CS_URS_2021_02/99833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101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Revitalizace Švarcavy - 2.část - Revitalizace toku Švarcavy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677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>00274101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Město Přelouč</v>
      </c>
      <c r="F15" s="39"/>
      <c r="G15" s="39"/>
      <c r="H15" s="39"/>
      <c r="I15" s="133" t="s">
        <v>29</v>
      </c>
      <c r="J15" s="137" t="str">
        <f>IF('Rekapitulace stavby'!AN11="","",'Rekapitulace stavby'!AN11)</f>
        <v>CZ00274101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ROUND((SUM(BE81:BE89)),  2)</f>
        <v>0</v>
      </c>
      <c r="G33" s="39"/>
      <c r="H33" s="39"/>
      <c r="I33" s="149">
        <v>0.20999999999999999</v>
      </c>
      <c r="J33" s="148">
        <f>ROUND(((SUM(BE81:BE89))*I33),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ROUND((SUM(BF81:BF89)),  2)</f>
        <v>0</v>
      </c>
      <c r="G34" s="39"/>
      <c r="H34" s="39"/>
      <c r="I34" s="149">
        <v>0.14999999999999999</v>
      </c>
      <c r="J34" s="148">
        <f>ROUND(((SUM(BF81:BF89))*I34),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ROUND((SUM(BG81:BG89)),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ROUND((SUM(BH81:BH89)),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ROUND((SUM(BI81:BI89)),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Revitalizace Švarcavy - 2.část - Revitalizace toku Švarcavy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02.3 - Vegetační úpravy, ř. km 0.668-0.723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Přelouč</v>
      </c>
      <c r="G52" s="41"/>
      <c r="H52" s="41"/>
      <c r="I52" s="33" t="s">
        <v>23</v>
      </c>
      <c r="J52" s="73" t="str">
        <f>IF(J12="","",J12)</f>
        <v>1. 11. 2021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Město Přelouč</v>
      </c>
      <c r="G54" s="41"/>
      <c r="H54" s="41"/>
      <c r="I54" s="33" t="s">
        <v>33</v>
      </c>
      <c r="J54" s="37" t="str">
        <f>E21</f>
        <v>Vodohospodářský rozvoj a výstavba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Vodohospodářský rozvoj a výstavba a.s.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105</v>
      </c>
      <c r="D57" s="163"/>
      <c r="E57" s="163"/>
      <c r="F57" s="163"/>
      <c r="G57" s="163"/>
      <c r="H57" s="163"/>
      <c r="I57" s="163"/>
      <c r="J57" s="164" t="s">
        <v>106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107</v>
      </c>
    </row>
    <row r="60" s="9" customFormat="1" ht="24.96" customHeight="1">
      <c r="A60" s="9"/>
      <c r="B60" s="166"/>
      <c r="C60" s="167"/>
      <c r="D60" s="168" t="s">
        <v>108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109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115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Revitalizace Švarcavy - 2.část - Revitalizace toku Švarcavy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102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02.3 - Vegetační úpravy, ř. km 0.668-0.723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Přelouč</v>
      </c>
      <c r="G75" s="41"/>
      <c r="H75" s="41"/>
      <c r="I75" s="33" t="s">
        <v>23</v>
      </c>
      <c r="J75" s="73" t="str">
        <f>IF(J12="","",J12)</f>
        <v>1. 11. 2021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5.65" customHeight="1">
      <c r="A77" s="39"/>
      <c r="B77" s="40"/>
      <c r="C77" s="33" t="s">
        <v>25</v>
      </c>
      <c r="D77" s="41"/>
      <c r="E77" s="41"/>
      <c r="F77" s="28" t="str">
        <f>E15</f>
        <v>Město Přelouč</v>
      </c>
      <c r="G77" s="41"/>
      <c r="H77" s="41"/>
      <c r="I77" s="33" t="s">
        <v>33</v>
      </c>
      <c r="J77" s="37" t="str">
        <f>E21</f>
        <v>Vodohospodářský rozvoj a výstavba a.s.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5.65" customHeight="1">
      <c r="A78" s="39"/>
      <c r="B78" s="40"/>
      <c r="C78" s="33" t="s">
        <v>31</v>
      </c>
      <c r="D78" s="41"/>
      <c r="E78" s="41"/>
      <c r="F78" s="28" t="str">
        <f>IF(E18="","",E18)</f>
        <v>Vyplň údaj</v>
      </c>
      <c r="G78" s="41"/>
      <c r="H78" s="41"/>
      <c r="I78" s="33" t="s">
        <v>38</v>
      </c>
      <c r="J78" s="37" t="str">
        <f>E24</f>
        <v>Vodohospodářský rozvoj a výstavba a.s.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116</v>
      </c>
      <c r="D80" s="181" t="s">
        <v>60</v>
      </c>
      <c r="E80" s="181" t="s">
        <v>56</v>
      </c>
      <c r="F80" s="181" t="s">
        <v>57</v>
      </c>
      <c r="G80" s="181" t="s">
        <v>117</v>
      </c>
      <c r="H80" s="181" t="s">
        <v>118</v>
      </c>
      <c r="I80" s="181" t="s">
        <v>119</v>
      </c>
      <c r="J80" s="181" t="s">
        <v>106</v>
      </c>
      <c r="K80" s="182" t="s">
        <v>120</v>
      </c>
      <c r="L80" s="183"/>
      <c r="M80" s="93" t="s">
        <v>19</v>
      </c>
      <c r="N80" s="94" t="s">
        <v>45</v>
      </c>
      <c r="O80" s="94" t="s">
        <v>121</v>
      </c>
      <c r="P80" s="94" t="s">
        <v>122</v>
      </c>
      <c r="Q80" s="94" t="s">
        <v>123</v>
      </c>
      <c r="R80" s="94" t="s">
        <v>124</v>
      </c>
      <c r="S80" s="94" t="s">
        <v>125</v>
      </c>
      <c r="T80" s="95" t="s">
        <v>126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127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74</v>
      </c>
      <c r="AU81" s="18" t="s">
        <v>107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74</v>
      </c>
      <c r="E82" s="192" t="s">
        <v>128</v>
      </c>
      <c r="F82" s="192" t="s">
        <v>129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83</v>
      </c>
      <c r="AT82" s="201" t="s">
        <v>74</v>
      </c>
      <c r="AU82" s="201" t="s">
        <v>75</v>
      </c>
      <c r="AY82" s="200" t="s">
        <v>130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74</v>
      </c>
      <c r="E83" s="203" t="s">
        <v>83</v>
      </c>
      <c r="F83" s="203" t="s">
        <v>131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SUM(P84:P89)</f>
        <v>0</v>
      </c>
      <c r="Q83" s="197"/>
      <c r="R83" s="198">
        <f>SUM(R84:R89)</f>
        <v>0</v>
      </c>
      <c r="S83" s="197"/>
      <c r="T83" s="199">
        <f>SUM(T84:T89)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83</v>
      </c>
      <c r="AT83" s="201" t="s">
        <v>74</v>
      </c>
      <c r="AU83" s="201" t="s">
        <v>83</v>
      </c>
      <c r="AY83" s="200" t="s">
        <v>130</v>
      </c>
      <c r="BK83" s="202">
        <f>SUM(BK84:BK89)</f>
        <v>0</v>
      </c>
    </row>
    <row r="84" s="2" customFormat="1" ht="24.15" customHeight="1">
      <c r="A84" s="39"/>
      <c r="B84" s="40"/>
      <c r="C84" s="205" t="s">
        <v>83</v>
      </c>
      <c r="D84" s="205" t="s">
        <v>132</v>
      </c>
      <c r="E84" s="206" t="s">
        <v>456</v>
      </c>
      <c r="F84" s="207" t="s">
        <v>457</v>
      </c>
      <c r="G84" s="208" t="s">
        <v>144</v>
      </c>
      <c r="H84" s="209">
        <v>500</v>
      </c>
      <c r="I84" s="210"/>
      <c r="J84" s="211">
        <f>ROUND(I84*H84,2)</f>
        <v>0</v>
      </c>
      <c r="K84" s="207" t="s">
        <v>145</v>
      </c>
      <c r="L84" s="45"/>
      <c r="M84" s="212" t="s">
        <v>19</v>
      </c>
      <c r="N84" s="213" t="s">
        <v>46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136</v>
      </c>
      <c r="AT84" s="216" t="s">
        <v>132</v>
      </c>
      <c r="AU84" s="216" t="s">
        <v>85</v>
      </c>
      <c r="AY84" s="18" t="s">
        <v>130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83</v>
      </c>
      <c r="BK84" s="217">
        <f>ROUND(I84*H84,2)</f>
        <v>0</v>
      </c>
      <c r="BL84" s="18" t="s">
        <v>136</v>
      </c>
      <c r="BM84" s="216" t="s">
        <v>678</v>
      </c>
    </row>
    <row r="85" s="2" customFormat="1">
      <c r="A85" s="39"/>
      <c r="B85" s="40"/>
      <c r="C85" s="41"/>
      <c r="D85" s="234" t="s">
        <v>147</v>
      </c>
      <c r="E85" s="41"/>
      <c r="F85" s="235" t="s">
        <v>459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147</v>
      </c>
      <c r="AU85" s="18" t="s">
        <v>85</v>
      </c>
    </row>
    <row r="86" s="13" customFormat="1">
      <c r="A86" s="13"/>
      <c r="B86" s="223"/>
      <c r="C86" s="224"/>
      <c r="D86" s="218" t="s">
        <v>140</v>
      </c>
      <c r="E86" s="225" t="s">
        <v>19</v>
      </c>
      <c r="F86" s="226" t="s">
        <v>679</v>
      </c>
      <c r="G86" s="224"/>
      <c r="H86" s="227">
        <v>500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3" t="s">
        <v>140</v>
      </c>
      <c r="AU86" s="233" t="s">
        <v>85</v>
      </c>
      <c r="AV86" s="13" t="s">
        <v>85</v>
      </c>
      <c r="AW86" s="13" t="s">
        <v>37</v>
      </c>
      <c r="AX86" s="13" t="s">
        <v>83</v>
      </c>
      <c r="AY86" s="233" t="s">
        <v>130</v>
      </c>
    </row>
    <row r="87" s="2" customFormat="1" ht="21.75" customHeight="1">
      <c r="A87" s="39"/>
      <c r="B87" s="40"/>
      <c r="C87" s="205" t="s">
        <v>85</v>
      </c>
      <c r="D87" s="205" t="s">
        <v>132</v>
      </c>
      <c r="E87" s="206" t="s">
        <v>444</v>
      </c>
      <c r="F87" s="207" t="s">
        <v>445</v>
      </c>
      <c r="G87" s="208" t="s">
        <v>144</v>
      </c>
      <c r="H87" s="209">
        <v>500</v>
      </c>
      <c r="I87" s="210"/>
      <c r="J87" s="211">
        <f>ROUND(I87*H87,2)</f>
        <v>0</v>
      </c>
      <c r="K87" s="207" t="s">
        <v>145</v>
      </c>
      <c r="L87" s="45"/>
      <c r="M87" s="212" t="s">
        <v>19</v>
      </c>
      <c r="N87" s="213" t="s">
        <v>46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136</v>
      </c>
      <c r="AT87" s="216" t="s">
        <v>132</v>
      </c>
      <c r="AU87" s="216" t="s">
        <v>85</v>
      </c>
      <c r="AY87" s="18" t="s">
        <v>130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83</v>
      </c>
      <c r="BK87" s="217">
        <f>ROUND(I87*H87,2)</f>
        <v>0</v>
      </c>
      <c r="BL87" s="18" t="s">
        <v>136</v>
      </c>
      <c r="BM87" s="216" t="s">
        <v>680</v>
      </c>
    </row>
    <row r="88" s="2" customFormat="1">
      <c r="A88" s="39"/>
      <c r="B88" s="40"/>
      <c r="C88" s="41"/>
      <c r="D88" s="234" t="s">
        <v>147</v>
      </c>
      <c r="E88" s="41"/>
      <c r="F88" s="235" t="s">
        <v>447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147</v>
      </c>
      <c r="AU88" s="18" t="s">
        <v>85</v>
      </c>
    </row>
    <row r="89" s="13" customFormat="1">
      <c r="A89" s="13"/>
      <c r="B89" s="223"/>
      <c r="C89" s="224"/>
      <c r="D89" s="218" t="s">
        <v>140</v>
      </c>
      <c r="E89" s="225" t="s">
        <v>19</v>
      </c>
      <c r="F89" s="226" t="s">
        <v>681</v>
      </c>
      <c r="G89" s="224"/>
      <c r="H89" s="227">
        <v>500</v>
      </c>
      <c r="I89" s="228"/>
      <c r="J89" s="224"/>
      <c r="K89" s="224"/>
      <c r="L89" s="229"/>
      <c r="M89" s="274"/>
      <c r="N89" s="275"/>
      <c r="O89" s="275"/>
      <c r="P89" s="275"/>
      <c r="Q89" s="275"/>
      <c r="R89" s="275"/>
      <c r="S89" s="275"/>
      <c r="T89" s="27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3" t="s">
        <v>140</v>
      </c>
      <c r="AU89" s="233" t="s">
        <v>85</v>
      </c>
      <c r="AV89" s="13" t="s">
        <v>85</v>
      </c>
      <c r="AW89" s="13" t="s">
        <v>37</v>
      </c>
      <c r="AX89" s="13" t="s">
        <v>83</v>
      </c>
      <c r="AY89" s="233" t="s">
        <v>130</v>
      </c>
    </row>
    <row r="90" s="2" customFormat="1" ht="6.96" customHeight="1">
      <c r="A90" s="39"/>
      <c r="B90" s="60"/>
      <c r="C90" s="61"/>
      <c r="D90" s="61"/>
      <c r="E90" s="61"/>
      <c r="F90" s="61"/>
      <c r="G90" s="61"/>
      <c r="H90" s="61"/>
      <c r="I90" s="61"/>
      <c r="J90" s="61"/>
      <c r="K90" s="61"/>
      <c r="L90" s="45"/>
      <c r="M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</sheetData>
  <sheetProtection sheet="1" autoFilter="0" formatColumns="0" formatRows="0" objects="1" scenarios="1" spinCount="100000" saltValue="T/qWGnrxPHnNy+/C0IQRpdW///KpoGEgD6VJ1eNYQx9AYn9/3ztpbpRctGJwsrfGdupevZOvRDDRM8MhZufhmg==" hashValue="jHlJm6axDRwvGtnO6BUzxJCj08VYUHcLVlgcoM+DMPUhmrAuZwkAqRGm6DgNyXIK0H76s2/5vZhlu1PTLFy+Gw==" algorithmName="SHA-512" password="CC35"/>
  <autoFilter ref="C80:K8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1_02/111251102"/>
    <hyperlink ref="F88" r:id="rId2" display="https://podminky.urs.cz/item/CS_URS_2021_02/162301501R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101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Revitalizace Švarcavy - 2.část - Revitalizace toku Švarcavy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682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683</v>
      </c>
      <c r="G12" s="39"/>
      <c r="H12" s="39"/>
      <c r="I12" s="133" t="s">
        <v>23</v>
      </c>
      <c r="J12" s="138" t="str">
        <f>'Rekapitulace stavby'!AN8</f>
        <v>1. 11. 2021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>00274101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Město Přelouč</v>
      </c>
      <c r="F15" s="39"/>
      <c r="G15" s="39"/>
      <c r="H15" s="39"/>
      <c r="I15" s="133" t="s">
        <v>29</v>
      </c>
      <c r="J15" s="137" t="str">
        <f>IF('Rekapitulace stavby'!AN11="","",'Rekapitulace stavby'!AN11)</f>
        <v>CZ00274101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>47116901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Vodohospodářský rozvoj a výstavba a.s.</v>
      </c>
      <c r="F21" s="39"/>
      <c r="G21" s="39"/>
      <c r="H21" s="39"/>
      <c r="I21" s="133" t="s">
        <v>29</v>
      </c>
      <c r="J21" s="137" t="str">
        <f>IF('Rekapitulace stavby'!AN17="","",'Rekapitulace stavby'!AN17)</f>
        <v>CZ47116901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47116901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Vodohospodářský rozvoj a výstavba a.s.</v>
      </c>
      <c r="F24" s="39"/>
      <c r="G24" s="39"/>
      <c r="H24" s="39"/>
      <c r="I24" s="133" t="s">
        <v>29</v>
      </c>
      <c r="J24" s="137" t="str">
        <f>IF('Rekapitulace stavby'!AN20="","",'Rekapitulace stavby'!AN20)</f>
        <v>CZ47116901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ROUND((SUM(BE81:BE110)),  2)</f>
        <v>0</v>
      </c>
      <c r="G33" s="39"/>
      <c r="H33" s="39"/>
      <c r="I33" s="149">
        <v>0.20999999999999999</v>
      </c>
      <c r="J33" s="148">
        <f>ROUND(((SUM(BE81:BE110))*I33),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ROUND((SUM(BF81:BF110)),  2)</f>
        <v>0</v>
      </c>
      <c r="G34" s="39"/>
      <c r="H34" s="39"/>
      <c r="I34" s="149">
        <v>0.14999999999999999</v>
      </c>
      <c r="J34" s="148">
        <f>ROUND(((SUM(BF81:BF110))*I34),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ROUND((SUM(BG81:BG110)),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ROUND((SUM(BH81:BH110)),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ROUND((SUM(BI81:BI110)),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Revitalizace Švarcavy - 2.část - Revitalizace toku Švarcavy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VRN-TOK - Vedlejší rozpočtové náklady revitalizace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Město Přelouč</v>
      </c>
      <c r="G54" s="41"/>
      <c r="H54" s="41"/>
      <c r="I54" s="33" t="s">
        <v>33</v>
      </c>
      <c r="J54" s="37" t="str">
        <f>E21</f>
        <v>Vodohospodářský rozvoj a výstavba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Vodohospodářský rozvoj a výstavba a.s.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105</v>
      </c>
      <c r="D57" s="163"/>
      <c r="E57" s="163"/>
      <c r="F57" s="163"/>
      <c r="G57" s="163"/>
      <c r="H57" s="163"/>
      <c r="I57" s="163"/>
      <c r="J57" s="164" t="s">
        <v>106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107</v>
      </c>
    </row>
    <row r="60" s="9" customFormat="1" ht="24.96" customHeight="1">
      <c r="A60" s="9"/>
      <c r="B60" s="166"/>
      <c r="C60" s="167"/>
      <c r="D60" s="168" t="s">
        <v>684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685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115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Revitalizace Švarcavy - 2.část - Revitalizace toku Švarcavy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102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VRN-TOK - Vedlejší rozpočtové náklady revitalizace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 xml:space="preserve"> </v>
      </c>
      <c r="G75" s="41"/>
      <c r="H75" s="41"/>
      <c r="I75" s="33" t="s">
        <v>23</v>
      </c>
      <c r="J75" s="73" t="str">
        <f>IF(J12="","",J12)</f>
        <v>1. 11. 2021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5.65" customHeight="1">
      <c r="A77" s="39"/>
      <c r="B77" s="40"/>
      <c r="C77" s="33" t="s">
        <v>25</v>
      </c>
      <c r="D77" s="41"/>
      <c r="E77" s="41"/>
      <c r="F77" s="28" t="str">
        <f>E15</f>
        <v>Město Přelouč</v>
      </c>
      <c r="G77" s="41"/>
      <c r="H77" s="41"/>
      <c r="I77" s="33" t="s">
        <v>33</v>
      </c>
      <c r="J77" s="37" t="str">
        <f>E21</f>
        <v>Vodohospodářský rozvoj a výstavba a.s.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5.65" customHeight="1">
      <c r="A78" s="39"/>
      <c r="B78" s="40"/>
      <c r="C78" s="33" t="s">
        <v>31</v>
      </c>
      <c r="D78" s="41"/>
      <c r="E78" s="41"/>
      <c r="F78" s="28" t="str">
        <f>IF(E18="","",E18)</f>
        <v>Vyplň údaj</v>
      </c>
      <c r="G78" s="41"/>
      <c r="H78" s="41"/>
      <c r="I78" s="33" t="s">
        <v>38</v>
      </c>
      <c r="J78" s="37" t="str">
        <f>E24</f>
        <v>Vodohospodářský rozvoj a výstavba a.s.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116</v>
      </c>
      <c r="D80" s="181" t="s">
        <v>60</v>
      </c>
      <c r="E80" s="181" t="s">
        <v>56</v>
      </c>
      <c r="F80" s="181" t="s">
        <v>57</v>
      </c>
      <c r="G80" s="181" t="s">
        <v>117</v>
      </c>
      <c r="H80" s="181" t="s">
        <v>118</v>
      </c>
      <c r="I80" s="181" t="s">
        <v>119</v>
      </c>
      <c r="J80" s="181" t="s">
        <v>106</v>
      </c>
      <c r="K80" s="182" t="s">
        <v>120</v>
      </c>
      <c r="L80" s="183"/>
      <c r="M80" s="93" t="s">
        <v>19</v>
      </c>
      <c r="N80" s="94" t="s">
        <v>45</v>
      </c>
      <c r="O80" s="94" t="s">
        <v>121</v>
      </c>
      <c r="P80" s="94" t="s">
        <v>122</v>
      </c>
      <c r="Q80" s="94" t="s">
        <v>123</v>
      </c>
      <c r="R80" s="94" t="s">
        <v>124</v>
      </c>
      <c r="S80" s="94" t="s">
        <v>125</v>
      </c>
      <c r="T80" s="95" t="s">
        <v>126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127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74</v>
      </c>
      <c r="AU81" s="18" t="s">
        <v>107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74</v>
      </c>
      <c r="E82" s="192" t="s">
        <v>686</v>
      </c>
      <c r="F82" s="192" t="s">
        <v>687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P83+SUM(P84:P92)</f>
        <v>0</v>
      </c>
      <c r="Q82" s="197"/>
      <c r="R82" s="198">
        <f>R83+SUM(R84:R92)</f>
        <v>0</v>
      </c>
      <c r="S82" s="197"/>
      <c r="T82" s="199">
        <f>T83+SUM(T84:T92)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162</v>
      </c>
      <c r="AT82" s="201" t="s">
        <v>74</v>
      </c>
      <c r="AU82" s="201" t="s">
        <v>75</v>
      </c>
      <c r="AY82" s="200" t="s">
        <v>130</v>
      </c>
      <c r="BK82" s="202">
        <f>BK83+SUM(BK84:BK92)</f>
        <v>0</v>
      </c>
    </row>
    <row r="83" s="2" customFormat="1" ht="49.05" customHeight="1">
      <c r="A83" s="39"/>
      <c r="B83" s="40"/>
      <c r="C83" s="205" t="s">
        <v>136</v>
      </c>
      <c r="D83" s="205" t="s">
        <v>132</v>
      </c>
      <c r="E83" s="206" t="s">
        <v>688</v>
      </c>
      <c r="F83" s="207" t="s">
        <v>689</v>
      </c>
      <c r="G83" s="208" t="s">
        <v>321</v>
      </c>
      <c r="H83" s="209">
        <v>1</v>
      </c>
      <c r="I83" s="210"/>
      <c r="J83" s="211">
        <f>ROUND(I83*H83,2)</f>
        <v>0</v>
      </c>
      <c r="K83" s="207" t="s">
        <v>19</v>
      </c>
      <c r="L83" s="45"/>
      <c r="M83" s="212" t="s">
        <v>19</v>
      </c>
      <c r="N83" s="213" t="s">
        <v>46</v>
      </c>
      <c r="O83" s="85"/>
      <c r="P83" s="214">
        <f>O83*H83</f>
        <v>0</v>
      </c>
      <c r="Q83" s="214">
        <v>0</v>
      </c>
      <c r="R83" s="214">
        <f>Q83*H83</f>
        <v>0</v>
      </c>
      <c r="S83" s="214">
        <v>0</v>
      </c>
      <c r="T83" s="215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16" t="s">
        <v>136</v>
      </c>
      <c r="AT83" s="216" t="s">
        <v>132</v>
      </c>
      <c r="AU83" s="216" t="s">
        <v>83</v>
      </c>
      <c r="AY83" s="18" t="s">
        <v>130</v>
      </c>
      <c r="BE83" s="217">
        <f>IF(N83="základní",J83,0)</f>
        <v>0</v>
      </c>
      <c r="BF83" s="217">
        <f>IF(N83="snížená",J83,0)</f>
        <v>0</v>
      </c>
      <c r="BG83" s="217">
        <f>IF(N83="zákl. přenesená",J83,0)</f>
        <v>0</v>
      </c>
      <c r="BH83" s="217">
        <f>IF(N83="sníž. přenesená",J83,0)</f>
        <v>0</v>
      </c>
      <c r="BI83" s="217">
        <f>IF(N83="nulová",J83,0)</f>
        <v>0</v>
      </c>
      <c r="BJ83" s="18" t="s">
        <v>83</v>
      </c>
      <c r="BK83" s="217">
        <f>ROUND(I83*H83,2)</f>
        <v>0</v>
      </c>
      <c r="BL83" s="18" t="s">
        <v>136</v>
      </c>
      <c r="BM83" s="216" t="s">
        <v>690</v>
      </c>
    </row>
    <row r="84" s="2" customFormat="1">
      <c r="A84" s="39"/>
      <c r="B84" s="40"/>
      <c r="C84" s="41"/>
      <c r="D84" s="218" t="s">
        <v>138</v>
      </c>
      <c r="E84" s="41"/>
      <c r="F84" s="219" t="s">
        <v>691</v>
      </c>
      <c r="G84" s="41"/>
      <c r="H84" s="41"/>
      <c r="I84" s="220"/>
      <c r="J84" s="41"/>
      <c r="K84" s="41"/>
      <c r="L84" s="45"/>
      <c r="M84" s="221"/>
      <c r="N84" s="222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138</v>
      </c>
      <c r="AU84" s="18" t="s">
        <v>83</v>
      </c>
    </row>
    <row r="85" s="13" customFormat="1">
      <c r="A85" s="13"/>
      <c r="B85" s="223"/>
      <c r="C85" s="224"/>
      <c r="D85" s="218" t="s">
        <v>140</v>
      </c>
      <c r="E85" s="225" t="s">
        <v>19</v>
      </c>
      <c r="F85" s="226" t="s">
        <v>83</v>
      </c>
      <c r="G85" s="224"/>
      <c r="H85" s="227">
        <v>1</v>
      </c>
      <c r="I85" s="228"/>
      <c r="J85" s="224"/>
      <c r="K85" s="224"/>
      <c r="L85" s="229"/>
      <c r="M85" s="230"/>
      <c r="N85" s="231"/>
      <c r="O85" s="231"/>
      <c r="P85" s="231"/>
      <c r="Q85" s="231"/>
      <c r="R85" s="231"/>
      <c r="S85" s="231"/>
      <c r="T85" s="232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3" t="s">
        <v>140</v>
      </c>
      <c r="AU85" s="233" t="s">
        <v>83</v>
      </c>
      <c r="AV85" s="13" t="s">
        <v>85</v>
      </c>
      <c r="AW85" s="13" t="s">
        <v>37</v>
      </c>
      <c r="AX85" s="13" t="s">
        <v>83</v>
      </c>
      <c r="AY85" s="233" t="s">
        <v>130</v>
      </c>
    </row>
    <row r="86" s="2" customFormat="1" ht="63.45" customHeight="1">
      <c r="A86" s="39"/>
      <c r="B86" s="40"/>
      <c r="C86" s="205" t="s">
        <v>162</v>
      </c>
      <c r="D86" s="205" t="s">
        <v>132</v>
      </c>
      <c r="E86" s="206" t="s">
        <v>692</v>
      </c>
      <c r="F86" s="207" t="s">
        <v>693</v>
      </c>
      <c r="G86" s="208" t="s">
        <v>321</v>
      </c>
      <c r="H86" s="209">
        <v>1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46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136</v>
      </c>
      <c r="AT86" s="216" t="s">
        <v>132</v>
      </c>
      <c r="AU86" s="216" t="s">
        <v>83</v>
      </c>
      <c r="AY86" s="18" t="s">
        <v>130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83</v>
      </c>
      <c r="BK86" s="217">
        <f>ROUND(I86*H86,2)</f>
        <v>0</v>
      </c>
      <c r="BL86" s="18" t="s">
        <v>136</v>
      </c>
      <c r="BM86" s="216" t="s">
        <v>694</v>
      </c>
    </row>
    <row r="87" s="2" customFormat="1">
      <c r="A87" s="39"/>
      <c r="B87" s="40"/>
      <c r="C87" s="41"/>
      <c r="D87" s="218" t="s">
        <v>138</v>
      </c>
      <c r="E87" s="41"/>
      <c r="F87" s="219" t="s">
        <v>695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138</v>
      </c>
      <c r="AU87" s="18" t="s">
        <v>83</v>
      </c>
    </row>
    <row r="88" s="2" customFormat="1" ht="16.5" customHeight="1">
      <c r="A88" s="39"/>
      <c r="B88" s="40"/>
      <c r="C88" s="205" t="s">
        <v>168</v>
      </c>
      <c r="D88" s="205" t="s">
        <v>132</v>
      </c>
      <c r="E88" s="206" t="s">
        <v>696</v>
      </c>
      <c r="F88" s="207" t="s">
        <v>697</v>
      </c>
      <c r="G88" s="208" t="s">
        <v>698</v>
      </c>
      <c r="H88" s="209">
        <v>1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46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136</v>
      </c>
      <c r="AT88" s="216" t="s">
        <v>132</v>
      </c>
      <c r="AU88" s="216" t="s">
        <v>83</v>
      </c>
      <c r="AY88" s="18" t="s">
        <v>130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83</v>
      </c>
      <c r="BK88" s="217">
        <f>ROUND(I88*H88,2)</f>
        <v>0</v>
      </c>
      <c r="BL88" s="18" t="s">
        <v>136</v>
      </c>
      <c r="BM88" s="216" t="s">
        <v>699</v>
      </c>
    </row>
    <row r="89" s="2" customFormat="1">
      <c r="A89" s="39"/>
      <c r="B89" s="40"/>
      <c r="C89" s="41"/>
      <c r="D89" s="218" t="s">
        <v>138</v>
      </c>
      <c r="E89" s="41"/>
      <c r="F89" s="219" t="s">
        <v>700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138</v>
      </c>
      <c r="AU89" s="18" t="s">
        <v>83</v>
      </c>
    </row>
    <row r="90" s="2" customFormat="1" ht="16.5" customHeight="1">
      <c r="A90" s="39"/>
      <c r="B90" s="40"/>
      <c r="C90" s="205" t="s">
        <v>174</v>
      </c>
      <c r="D90" s="205" t="s">
        <v>132</v>
      </c>
      <c r="E90" s="206" t="s">
        <v>701</v>
      </c>
      <c r="F90" s="207" t="s">
        <v>702</v>
      </c>
      <c r="G90" s="208" t="s">
        <v>698</v>
      </c>
      <c r="H90" s="209">
        <v>1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46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136</v>
      </c>
      <c r="AT90" s="216" t="s">
        <v>132</v>
      </c>
      <c r="AU90" s="216" t="s">
        <v>83</v>
      </c>
      <c r="AY90" s="18" t="s">
        <v>130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83</v>
      </c>
      <c r="BK90" s="217">
        <f>ROUND(I90*H90,2)</f>
        <v>0</v>
      </c>
      <c r="BL90" s="18" t="s">
        <v>136</v>
      </c>
      <c r="BM90" s="216" t="s">
        <v>703</v>
      </c>
    </row>
    <row r="91" s="2" customFormat="1">
      <c r="A91" s="39"/>
      <c r="B91" s="40"/>
      <c r="C91" s="41"/>
      <c r="D91" s="218" t="s">
        <v>138</v>
      </c>
      <c r="E91" s="41"/>
      <c r="F91" s="219" t="s">
        <v>704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138</v>
      </c>
      <c r="AU91" s="18" t="s">
        <v>83</v>
      </c>
    </row>
    <row r="92" s="12" customFormat="1" ht="22.8" customHeight="1">
      <c r="A92" s="12"/>
      <c r="B92" s="189"/>
      <c r="C92" s="190"/>
      <c r="D92" s="191" t="s">
        <v>74</v>
      </c>
      <c r="E92" s="203" t="s">
        <v>75</v>
      </c>
      <c r="F92" s="203" t="s">
        <v>705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SUM(P93:P110)</f>
        <v>0</v>
      </c>
      <c r="Q92" s="197"/>
      <c r="R92" s="198">
        <f>SUM(R93:R110)</f>
        <v>0</v>
      </c>
      <c r="S92" s="197"/>
      <c r="T92" s="199">
        <f>SUM(T93:T110)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162</v>
      </c>
      <c r="AT92" s="201" t="s">
        <v>74</v>
      </c>
      <c r="AU92" s="201" t="s">
        <v>83</v>
      </c>
      <c r="AY92" s="200" t="s">
        <v>130</v>
      </c>
      <c r="BK92" s="202">
        <f>SUM(BK93:BK110)</f>
        <v>0</v>
      </c>
    </row>
    <row r="93" s="2" customFormat="1" ht="16.5" customHeight="1">
      <c r="A93" s="39"/>
      <c r="B93" s="40"/>
      <c r="C93" s="205" t="s">
        <v>182</v>
      </c>
      <c r="D93" s="205" t="s">
        <v>132</v>
      </c>
      <c r="E93" s="206" t="s">
        <v>706</v>
      </c>
      <c r="F93" s="207" t="s">
        <v>707</v>
      </c>
      <c r="G93" s="208" t="s">
        <v>698</v>
      </c>
      <c r="H93" s="209">
        <v>1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46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708</v>
      </c>
      <c r="AT93" s="216" t="s">
        <v>132</v>
      </c>
      <c r="AU93" s="216" t="s">
        <v>85</v>
      </c>
      <c r="AY93" s="18" t="s">
        <v>130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83</v>
      </c>
      <c r="BK93" s="217">
        <f>ROUND(I93*H93,2)</f>
        <v>0</v>
      </c>
      <c r="BL93" s="18" t="s">
        <v>708</v>
      </c>
      <c r="BM93" s="216" t="s">
        <v>709</v>
      </c>
    </row>
    <row r="94" s="2" customFormat="1" ht="16.5" customHeight="1">
      <c r="A94" s="39"/>
      <c r="B94" s="40"/>
      <c r="C94" s="205" t="s">
        <v>189</v>
      </c>
      <c r="D94" s="205" t="s">
        <v>132</v>
      </c>
      <c r="E94" s="206" t="s">
        <v>710</v>
      </c>
      <c r="F94" s="207" t="s">
        <v>711</v>
      </c>
      <c r="G94" s="208" t="s">
        <v>698</v>
      </c>
      <c r="H94" s="209">
        <v>1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46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708</v>
      </c>
      <c r="AT94" s="216" t="s">
        <v>132</v>
      </c>
      <c r="AU94" s="216" t="s">
        <v>85</v>
      </c>
      <c r="AY94" s="18" t="s">
        <v>130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83</v>
      </c>
      <c r="BK94" s="217">
        <f>ROUND(I94*H94,2)</f>
        <v>0</v>
      </c>
      <c r="BL94" s="18" t="s">
        <v>708</v>
      </c>
      <c r="BM94" s="216" t="s">
        <v>712</v>
      </c>
    </row>
    <row r="95" s="2" customFormat="1" ht="16.5" customHeight="1">
      <c r="A95" s="39"/>
      <c r="B95" s="40"/>
      <c r="C95" s="205" t="s">
        <v>195</v>
      </c>
      <c r="D95" s="205" t="s">
        <v>132</v>
      </c>
      <c r="E95" s="206" t="s">
        <v>713</v>
      </c>
      <c r="F95" s="207" t="s">
        <v>714</v>
      </c>
      <c r="G95" s="208" t="s">
        <v>698</v>
      </c>
      <c r="H95" s="209">
        <v>1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46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708</v>
      </c>
      <c r="AT95" s="216" t="s">
        <v>132</v>
      </c>
      <c r="AU95" s="216" t="s">
        <v>85</v>
      </c>
      <c r="AY95" s="18" t="s">
        <v>130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83</v>
      </c>
      <c r="BK95" s="217">
        <f>ROUND(I95*H95,2)</f>
        <v>0</v>
      </c>
      <c r="BL95" s="18" t="s">
        <v>708</v>
      </c>
      <c r="BM95" s="216" t="s">
        <v>715</v>
      </c>
    </row>
    <row r="96" s="2" customFormat="1" ht="16.5" customHeight="1">
      <c r="A96" s="39"/>
      <c r="B96" s="40"/>
      <c r="C96" s="205" t="s">
        <v>201</v>
      </c>
      <c r="D96" s="205" t="s">
        <v>132</v>
      </c>
      <c r="E96" s="206" t="s">
        <v>716</v>
      </c>
      <c r="F96" s="207" t="s">
        <v>717</v>
      </c>
      <c r="G96" s="208" t="s">
        <v>698</v>
      </c>
      <c r="H96" s="209">
        <v>1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46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708</v>
      </c>
      <c r="AT96" s="216" t="s">
        <v>132</v>
      </c>
      <c r="AU96" s="216" t="s">
        <v>85</v>
      </c>
      <c r="AY96" s="18" t="s">
        <v>130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83</v>
      </c>
      <c r="BK96" s="217">
        <f>ROUND(I96*H96,2)</f>
        <v>0</v>
      </c>
      <c r="BL96" s="18" t="s">
        <v>708</v>
      </c>
      <c r="BM96" s="216" t="s">
        <v>718</v>
      </c>
    </row>
    <row r="97" s="2" customFormat="1" ht="16.5" customHeight="1">
      <c r="A97" s="39"/>
      <c r="B97" s="40"/>
      <c r="C97" s="205" t="s">
        <v>209</v>
      </c>
      <c r="D97" s="205" t="s">
        <v>132</v>
      </c>
      <c r="E97" s="206" t="s">
        <v>719</v>
      </c>
      <c r="F97" s="207" t="s">
        <v>720</v>
      </c>
      <c r="G97" s="208" t="s">
        <v>698</v>
      </c>
      <c r="H97" s="209">
        <v>1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46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708</v>
      </c>
      <c r="AT97" s="216" t="s">
        <v>132</v>
      </c>
      <c r="AU97" s="216" t="s">
        <v>85</v>
      </c>
      <c r="AY97" s="18" t="s">
        <v>130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83</v>
      </c>
      <c r="BK97" s="217">
        <f>ROUND(I97*H97,2)</f>
        <v>0</v>
      </c>
      <c r="BL97" s="18" t="s">
        <v>708</v>
      </c>
      <c r="BM97" s="216" t="s">
        <v>721</v>
      </c>
    </row>
    <row r="98" s="2" customFormat="1">
      <c r="A98" s="39"/>
      <c r="B98" s="40"/>
      <c r="C98" s="41"/>
      <c r="D98" s="218" t="s">
        <v>138</v>
      </c>
      <c r="E98" s="41"/>
      <c r="F98" s="219" t="s">
        <v>722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138</v>
      </c>
      <c r="AU98" s="18" t="s">
        <v>85</v>
      </c>
    </row>
    <row r="99" s="2" customFormat="1" ht="16.5" customHeight="1">
      <c r="A99" s="39"/>
      <c r="B99" s="40"/>
      <c r="C99" s="205" t="s">
        <v>216</v>
      </c>
      <c r="D99" s="205" t="s">
        <v>132</v>
      </c>
      <c r="E99" s="206" t="s">
        <v>723</v>
      </c>
      <c r="F99" s="207" t="s">
        <v>724</v>
      </c>
      <c r="G99" s="208" t="s">
        <v>698</v>
      </c>
      <c r="H99" s="209">
        <v>1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46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708</v>
      </c>
      <c r="AT99" s="216" t="s">
        <v>132</v>
      </c>
      <c r="AU99" s="216" t="s">
        <v>85</v>
      </c>
      <c r="AY99" s="18" t="s">
        <v>130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83</v>
      </c>
      <c r="BK99" s="217">
        <f>ROUND(I99*H99,2)</f>
        <v>0</v>
      </c>
      <c r="BL99" s="18" t="s">
        <v>708</v>
      </c>
      <c r="BM99" s="216" t="s">
        <v>725</v>
      </c>
    </row>
    <row r="100" s="2" customFormat="1" ht="16.5" customHeight="1">
      <c r="A100" s="39"/>
      <c r="B100" s="40"/>
      <c r="C100" s="205" t="s">
        <v>223</v>
      </c>
      <c r="D100" s="205" t="s">
        <v>132</v>
      </c>
      <c r="E100" s="206" t="s">
        <v>726</v>
      </c>
      <c r="F100" s="207" t="s">
        <v>727</v>
      </c>
      <c r="G100" s="208" t="s">
        <v>698</v>
      </c>
      <c r="H100" s="209">
        <v>1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46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728</v>
      </c>
      <c r="AT100" s="216" t="s">
        <v>132</v>
      </c>
      <c r="AU100" s="216" t="s">
        <v>85</v>
      </c>
      <c r="AY100" s="18" t="s">
        <v>130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83</v>
      </c>
      <c r="BK100" s="217">
        <f>ROUND(I100*H100,2)</f>
        <v>0</v>
      </c>
      <c r="BL100" s="18" t="s">
        <v>728</v>
      </c>
      <c r="BM100" s="216" t="s">
        <v>729</v>
      </c>
    </row>
    <row r="101" s="2" customFormat="1" ht="16.5" customHeight="1">
      <c r="A101" s="39"/>
      <c r="B101" s="40"/>
      <c r="C101" s="205" t="s">
        <v>8</v>
      </c>
      <c r="D101" s="205" t="s">
        <v>132</v>
      </c>
      <c r="E101" s="206" t="s">
        <v>730</v>
      </c>
      <c r="F101" s="207" t="s">
        <v>731</v>
      </c>
      <c r="G101" s="208" t="s">
        <v>698</v>
      </c>
      <c r="H101" s="209">
        <v>1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46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708</v>
      </c>
      <c r="AT101" s="216" t="s">
        <v>132</v>
      </c>
      <c r="AU101" s="216" t="s">
        <v>85</v>
      </c>
      <c r="AY101" s="18" t="s">
        <v>130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83</v>
      </c>
      <c r="BK101" s="217">
        <f>ROUND(I101*H101,2)</f>
        <v>0</v>
      </c>
      <c r="BL101" s="18" t="s">
        <v>708</v>
      </c>
      <c r="BM101" s="216" t="s">
        <v>732</v>
      </c>
    </row>
    <row r="102" s="2" customFormat="1">
      <c r="A102" s="39"/>
      <c r="B102" s="40"/>
      <c r="C102" s="41"/>
      <c r="D102" s="218" t="s">
        <v>138</v>
      </c>
      <c r="E102" s="41"/>
      <c r="F102" s="219" t="s">
        <v>733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138</v>
      </c>
      <c r="AU102" s="18" t="s">
        <v>85</v>
      </c>
    </row>
    <row r="103" s="2" customFormat="1" ht="16.5" customHeight="1">
      <c r="A103" s="39"/>
      <c r="B103" s="40"/>
      <c r="C103" s="205" t="s">
        <v>232</v>
      </c>
      <c r="D103" s="205" t="s">
        <v>132</v>
      </c>
      <c r="E103" s="206" t="s">
        <v>734</v>
      </c>
      <c r="F103" s="207" t="s">
        <v>735</v>
      </c>
      <c r="G103" s="208" t="s">
        <v>698</v>
      </c>
      <c r="H103" s="209">
        <v>1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46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708</v>
      </c>
      <c r="AT103" s="216" t="s">
        <v>132</v>
      </c>
      <c r="AU103" s="216" t="s">
        <v>85</v>
      </c>
      <c r="AY103" s="18" t="s">
        <v>130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83</v>
      </c>
      <c r="BK103" s="217">
        <f>ROUND(I103*H103,2)</f>
        <v>0</v>
      </c>
      <c r="BL103" s="18" t="s">
        <v>708</v>
      </c>
      <c r="BM103" s="216" t="s">
        <v>736</v>
      </c>
    </row>
    <row r="104" s="2" customFormat="1" ht="37.8" customHeight="1">
      <c r="A104" s="39"/>
      <c r="B104" s="40"/>
      <c r="C104" s="205" t="s">
        <v>237</v>
      </c>
      <c r="D104" s="205" t="s">
        <v>132</v>
      </c>
      <c r="E104" s="206" t="s">
        <v>737</v>
      </c>
      <c r="F104" s="207" t="s">
        <v>738</v>
      </c>
      <c r="G104" s="208" t="s">
        <v>698</v>
      </c>
      <c r="H104" s="209">
        <v>1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46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708</v>
      </c>
      <c r="AT104" s="216" t="s">
        <v>132</v>
      </c>
      <c r="AU104" s="216" t="s">
        <v>85</v>
      </c>
      <c r="AY104" s="18" t="s">
        <v>130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83</v>
      </c>
      <c r="BK104" s="217">
        <f>ROUND(I104*H104,2)</f>
        <v>0</v>
      </c>
      <c r="BL104" s="18" t="s">
        <v>708</v>
      </c>
      <c r="BM104" s="216" t="s">
        <v>739</v>
      </c>
    </row>
    <row r="105" s="2" customFormat="1" ht="16.5" customHeight="1">
      <c r="A105" s="39"/>
      <c r="B105" s="40"/>
      <c r="C105" s="205" t="s">
        <v>242</v>
      </c>
      <c r="D105" s="205" t="s">
        <v>132</v>
      </c>
      <c r="E105" s="206" t="s">
        <v>740</v>
      </c>
      <c r="F105" s="207" t="s">
        <v>741</v>
      </c>
      <c r="G105" s="208" t="s">
        <v>698</v>
      </c>
      <c r="H105" s="209">
        <v>1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46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708</v>
      </c>
      <c r="AT105" s="216" t="s">
        <v>132</v>
      </c>
      <c r="AU105" s="216" t="s">
        <v>85</v>
      </c>
      <c r="AY105" s="18" t="s">
        <v>130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83</v>
      </c>
      <c r="BK105" s="217">
        <f>ROUND(I105*H105,2)</f>
        <v>0</v>
      </c>
      <c r="BL105" s="18" t="s">
        <v>708</v>
      </c>
      <c r="BM105" s="216" t="s">
        <v>742</v>
      </c>
    </row>
    <row r="106" s="2" customFormat="1" ht="16.5" customHeight="1">
      <c r="A106" s="39"/>
      <c r="B106" s="40"/>
      <c r="C106" s="205" t="s">
        <v>247</v>
      </c>
      <c r="D106" s="205" t="s">
        <v>132</v>
      </c>
      <c r="E106" s="206" t="s">
        <v>743</v>
      </c>
      <c r="F106" s="207" t="s">
        <v>744</v>
      </c>
      <c r="G106" s="208" t="s">
        <v>698</v>
      </c>
      <c r="H106" s="209">
        <v>1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46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708</v>
      </c>
      <c r="AT106" s="216" t="s">
        <v>132</v>
      </c>
      <c r="AU106" s="216" t="s">
        <v>85</v>
      </c>
      <c r="AY106" s="18" t="s">
        <v>130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83</v>
      </c>
      <c r="BK106" s="217">
        <f>ROUND(I106*H106,2)</f>
        <v>0</v>
      </c>
      <c r="BL106" s="18" t="s">
        <v>708</v>
      </c>
      <c r="BM106" s="216" t="s">
        <v>745</v>
      </c>
    </row>
    <row r="107" s="2" customFormat="1" ht="16.5" customHeight="1">
      <c r="A107" s="39"/>
      <c r="B107" s="40"/>
      <c r="C107" s="205" t="s">
        <v>253</v>
      </c>
      <c r="D107" s="205" t="s">
        <v>132</v>
      </c>
      <c r="E107" s="206" t="s">
        <v>746</v>
      </c>
      <c r="F107" s="207" t="s">
        <v>747</v>
      </c>
      <c r="G107" s="208" t="s">
        <v>698</v>
      </c>
      <c r="H107" s="209">
        <v>1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46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708</v>
      </c>
      <c r="AT107" s="216" t="s">
        <v>132</v>
      </c>
      <c r="AU107" s="216" t="s">
        <v>85</v>
      </c>
      <c r="AY107" s="18" t="s">
        <v>130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83</v>
      </c>
      <c r="BK107" s="217">
        <f>ROUND(I107*H107,2)</f>
        <v>0</v>
      </c>
      <c r="BL107" s="18" t="s">
        <v>708</v>
      </c>
      <c r="BM107" s="216" t="s">
        <v>748</v>
      </c>
    </row>
    <row r="108" s="2" customFormat="1" ht="16.5" customHeight="1">
      <c r="A108" s="39"/>
      <c r="B108" s="40"/>
      <c r="C108" s="205" t="s">
        <v>7</v>
      </c>
      <c r="D108" s="205" t="s">
        <v>132</v>
      </c>
      <c r="E108" s="206" t="s">
        <v>749</v>
      </c>
      <c r="F108" s="207" t="s">
        <v>750</v>
      </c>
      <c r="G108" s="208" t="s">
        <v>698</v>
      </c>
      <c r="H108" s="209">
        <v>1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46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728</v>
      </c>
      <c r="AT108" s="216" t="s">
        <v>132</v>
      </c>
      <c r="AU108" s="216" t="s">
        <v>85</v>
      </c>
      <c r="AY108" s="18" t="s">
        <v>130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83</v>
      </c>
      <c r="BK108" s="217">
        <f>ROUND(I108*H108,2)</f>
        <v>0</v>
      </c>
      <c r="BL108" s="18" t="s">
        <v>728</v>
      </c>
      <c r="BM108" s="216" t="s">
        <v>751</v>
      </c>
    </row>
    <row r="109" s="2" customFormat="1" ht="16.5" customHeight="1">
      <c r="A109" s="39"/>
      <c r="B109" s="40"/>
      <c r="C109" s="205" t="s">
        <v>264</v>
      </c>
      <c r="D109" s="205" t="s">
        <v>132</v>
      </c>
      <c r="E109" s="206" t="s">
        <v>752</v>
      </c>
      <c r="F109" s="207" t="s">
        <v>753</v>
      </c>
      <c r="G109" s="208" t="s">
        <v>698</v>
      </c>
      <c r="H109" s="209">
        <v>1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46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708</v>
      </c>
      <c r="AT109" s="216" t="s">
        <v>132</v>
      </c>
      <c r="AU109" s="216" t="s">
        <v>85</v>
      </c>
      <c r="AY109" s="18" t="s">
        <v>130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83</v>
      </c>
      <c r="BK109" s="217">
        <f>ROUND(I109*H109,2)</f>
        <v>0</v>
      </c>
      <c r="BL109" s="18" t="s">
        <v>708</v>
      </c>
      <c r="BM109" s="216" t="s">
        <v>754</v>
      </c>
    </row>
    <row r="110" s="2" customFormat="1">
      <c r="A110" s="39"/>
      <c r="B110" s="40"/>
      <c r="C110" s="41"/>
      <c r="D110" s="218" t="s">
        <v>138</v>
      </c>
      <c r="E110" s="41"/>
      <c r="F110" s="219" t="s">
        <v>755</v>
      </c>
      <c r="G110" s="41"/>
      <c r="H110" s="41"/>
      <c r="I110" s="220"/>
      <c r="J110" s="41"/>
      <c r="K110" s="41"/>
      <c r="L110" s="45"/>
      <c r="M110" s="267"/>
      <c r="N110" s="268"/>
      <c r="O110" s="269"/>
      <c r="P110" s="269"/>
      <c r="Q110" s="269"/>
      <c r="R110" s="269"/>
      <c r="S110" s="269"/>
      <c r="T110" s="270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138</v>
      </c>
      <c r="AU110" s="18" t="s">
        <v>85</v>
      </c>
    </row>
    <row r="111" s="2" customFormat="1" ht="6.96" customHeight="1">
      <c r="A111" s="39"/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45"/>
      <c r="M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</sheetData>
  <sheetProtection sheet="1" autoFilter="0" formatColumns="0" formatRows="0" objects="1" scenarios="1" spinCount="100000" saltValue="KmFW+MqwK6t+KkAKU4rbO+DcSt/W0RUQcMYkfRozM6seyAOXtrK2s+zgSDU7jiudDmk9vpXoFJWHJLdnDriCKA==" hashValue="Bw4D1LMnJpo4hsyBM7n2mfxqPr8/CrIEg3ybTUJOFPzZNrwWz9VgK9pxQfP65E6DiNUis5lA2+FfeiTEGmRNqQ==" algorithmName="SHA-512" password="CC35"/>
  <autoFilter ref="C80:K11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6" customFormat="1" ht="45" customHeight="1">
      <c r="B3" s="281"/>
      <c r="C3" s="282" t="s">
        <v>756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757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758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759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760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761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762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763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764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765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766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82</v>
      </c>
      <c r="F18" s="288" t="s">
        <v>767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768</v>
      </c>
      <c r="F19" s="288" t="s">
        <v>769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770</v>
      </c>
      <c r="F20" s="288" t="s">
        <v>771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772</v>
      </c>
      <c r="F21" s="288" t="s">
        <v>773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774</v>
      </c>
      <c r="F22" s="288" t="s">
        <v>775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776</v>
      </c>
      <c r="F23" s="288" t="s">
        <v>777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778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779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780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781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782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783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784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785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786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116</v>
      </c>
      <c r="F36" s="288"/>
      <c r="G36" s="288" t="s">
        <v>787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788</v>
      </c>
      <c r="F37" s="288"/>
      <c r="G37" s="288" t="s">
        <v>789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56</v>
      </c>
      <c r="F38" s="288"/>
      <c r="G38" s="288" t="s">
        <v>790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57</v>
      </c>
      <c r="F39" s="288"/>
      <c r="G39" s="288" t="s">
        <v>791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117</v>
      </c>
      <c r="F40" s="288"/>
      <c r="G40" s="288" t="s">
        <v>792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118</v>
      </c>
      <c r="F41" s="288"/>
      <c r="G41" s="288" t="s">
        <v>793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794</v>
      </c>
      <c r="F42" s="288"/>
      <c r="G42" s="288" t="s">
        <v>795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796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797</v>
      </c>
      <c r="F44" s="288"/>
      <c r="G44" s="288" t="s">
        <v>798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120</v>
      </c>
      <c r="F45" s="288"/>
      <c r="G45" s="288" t="s">
        <v>799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800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801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802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803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804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805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806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807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808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809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810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811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812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813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814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815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816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817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818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819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820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821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822</v>
      </c>
      <c r="D76" s="306"/>
      <c r="E76" s="306"/>
      <c r="F76" s="306" t="s">
        <v>823</v>
      </c>
      <c r="G76" s="307"/>
      <c r="H76" s="306" t="s">
        <v>57</v>
      </c>
      <c r="I76" s="306" t="s">
        <v>60</v>
      </c>
      <c r="J76" s="306" t="s">
        <v>824</v>
      </c>
      <c r="K76" s="305"/>
    </row>
    <row r="77" s="1" customFormat="1" ht="17.25" customHeight="1">
      <c r="B77" s="303"/>
      <c r="C77" s="308" t="s">
        <v>825</v>
      </c>
      <c r="D77" s="308"/>
      <c r="E77" s="308"/>
      <c r="F77" s="309" t="s">
        <v>826</v>
      </c>
      <c r="G77" s="310"/>
      <c r="H77" s="308"/>
      <c r="I77" s="308"/>
      <c r="J77" s="308" t="s">
        <v>827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56</v>
      </c>
      <c r="D79" s="313"/>
      <c r="E79" s="313"/>
      <c r="F79" s="314" t="s">
        <v>828</v>
      </c>
      <c r="G79" s="315"/>
      <c r="H79" s="291" t="s">
        <v>829</v>
      </c>
      <c r="I79" s="291" t="s">
        <v>830</v>
      </c>
      <c r="J79" s="291">
        <v>20</v>
      </c>
      <c r="K79" s="305"/>
    </row>
    <row r="80" s="1" customFormat="1" ht="15" customHeight="1">
      <c r="B80" s="303"/>
      <c r="C80" s="291" t="s">
        <v>831</v>
      </c>
      <c r="D80" s="291"/>
      <c r="E80" s="291"/>
      <c r="F80" s="314" t="s">
        <v>828</v>
      </c>
      <c r="G80" s="315"/>
      <c r="H80" s="291" t="s">
        <v>832</v>
      </c>
      <c r="I80" s="291" t="s">
        <v>830</v>
      </c>
      <c r="J80" s="291">
        <v>120</v>
      </c>
      <c r="K80" s="305"/>
    </row>
    <row r="81" s="1" customFormat="1" ht="15" customHeight="1">
      <c r="B81" s="316"/>
      <c r="C81" s="291" t="s">
        <v>833</v>
      </c>
      <c r="D81" s="291"/>
      <c r="E81" s="291"/>
      <c r="F81" s="314" t="s">
        <v>834</v>
      </c>
      <c r="G81" s="315"/>
      <c r="H81" s="291" t="s">
        <v>835</v>
      </c>
      <c r="I81" s="291" t="s">
        <v>830</v>
      </c>
      <c r="J81" s="291">
        <v>50</v>
      </c>
      <c r="K81" s="305"/>
    </row>
    <row r="82" s="1" customFormat="1" ht="15" customHeight="1">
      <c r="B82" s="316"/>
      <c r="C82" s="291" t="s">
        <v>836</v>
      </c>
      <c r="D82" s="291"/>
      <c r="E82" s="291"/>
      <c r="F82" s="314" t="s">
        <v>828</v>
      </c>
      <c r="G82" s="315"/>
      <c r="H82" s="291" t="s">
        <v>837</v>
      </c>
      <c r="I82" s="291" t="s">
        <v>838</v>
      </c>
      <c r="J82" s="291"/>
      <c r="K82" s="305"/>
    </row>
    <row r="83" s="1" customFormat="1" ht="15" customHeight="1">
      <c r="B83" s="316"/>
      <c r="C83" s="317" t="s">
        <v>839</v>
      </c>
      <c r="D83" s="317"/>
      <c r="E83" s="317"/>
      <c r="F83" s="318" t="s">
        <v>834</v>
      </c>
      <c r="G83" s="317"/>
      <c r="H83" s="317" t="s">
        <v>840</v>
      </c>
      <c r="I83" s="317" t="s">
        <v>830</v>
      </c>
      <c r="J83" s="317">
        <v>15</v>
      </c>
      <c r="K83" s="305"/>
    </row>
    <row r="84" s="1" customFormat="1" ht="15" customHeight="1">
      <c r="B84" s="316"/>
      <c r="C84" s="317" t="s">
        <v>841</v>
      </c>
      <c r="D84" s="317"/>
      <c r="E84" s="317"/>
      <c r="F84" s="318" t="s">
        <v>834</v>
      </c>
      <c r="G84" s="317"/>
      <c r="H84" s="317" t="s">
        <v>842</v>
      </c>
      <c r="I84" s="317" t="s">
        <v>830</v>
      </c>
      <c r="J84" s="317">
        <v>15</v>
      </c>
      <c r="K84" s="305"/>
    </row>
    <row r="85" s="1" customFormat="1" ht="15" customHeight="1">
      <c r="B85" s="316"/>
      <c r="C85" s="317" t="s">
        <v>843</v>
      </c>
      <c r="D85" s="317"/>
      <c r="E85" s="317"/>
      <c r="F85" s="318" t="s">
        <v>834</v>
      </c>
      <c r="G85" s="317"/>
      <c r="H85" s="317" t="s">
        <v>844</v>
      </c>
      <c r="I85" s="317" t="s">
        <v>830</v>
      </c>
      <c r="J85" s="317">
        <v>20</v>
      </c>
      <c r="K85" s="305"/>
    </row>
    <row r="86" s="1" customFormat="1" ht="15" customHeight="1">
      <c r="B86" s="316"/>
      <c r="C86" s="317" t="s">
        <v>845</v>
      </c>
      <c r="D86" s="317"/>
      <c r="E86" s="317"/>
      <c r="F86" s="318" t="s">
        <v>834</v>
      </c>
      <c r="G86" s="317"/>
      <c r="H86" s="317" t="s">
        <v>846</v>
      </c>
      <c r="I86" s="317" t="s">
        <v>830</v>
      </c>
      <c r="J86" s="317">
        <v>20</v>
      </c>
      <c r="K86" s="305"/>
    </row>
    <row r="87" s="1" customFormat="1" ht="15" customHeight="1">
      <c r="B87" s="316"/>
      <c r="C87" s="291" t="s">
        <v>847</v>
      </c>
      <c r="D87" s="291"/>
      <c r="E87" s="291"/>
      <c r="F87" s="314" t="s">
        <v>834</v>
      </c>
      <c r="G87" s="315"/>
      <c r="H87" s="291" t="s">
        <v>848</v>
      </c>
      <c r="I87" s="291" t="s">
        <v>830</v>
      </c>
      <c r="J87" s="291">
        <v>50</v>
      </c>
      <c r="K87" s="305"/>
    </row>
    <row r="88" s="1" customFormat="1" ht="15" customHeight="1">
      <c r="B88" s="316"/>
      <c r="C88" s="291" t="s">
        <v>849</v>
      </c>
      <c r="D88" s="291"/>
      <c r="E88" s="291"/>
      <c r="F88" s="314" t="s">
        <v>834</v>
      </c>
      <c r="G88" s="315"/>
      <c r="H88" s="291" t="s">
        <v>850</v>
      </c>
      <c r="I88" s="291" t="s">
        <v>830</v>
      </c>
      <c r="J88" s="291">
        <v>20</v>
      </c>
      <c r="K88" s="305"/>
    </row>
    <row r="89" s="1" customFormat="1" ht="15" customHeight="1">
      <c r="B89" s="316"/>
      <c r="C89" s="291" t="s">
        <v>851</v>
      </c>
      <c r="D89" s="291"/>
      <c r="E89" s="291"/>
      <c r="F89" s="314" t="s">
        <v>834</v>
      </c>
      <c r="G89" s="315"/>
      <c r="H89" s="291" t="s">
        <v>852</v>
      </c>
      <c r="I89" s="291" t="s">
        <v>830</v>
      </c>
      <c r="J89" s="291">
        <v>20</v>
      </c>
      <c r="K89" s="305"/>
    </row>
    <row r="90" s="1" customFormat="1" ht="15" customHeight="1">
      <c r="B90" s="316"/>
      <c r="C90" s="291" t="s">
        <v>853</v>
      </c>
      <c r="D90" s="291"/>
      <c r="E90" s="291"/>
      <c r="F90" s="314" t="s">
        <v>834</v>
      </c>
      <c r="G90" s="315"/>
      <c r="H90" s="291" t="s">
        <v>854</v>
      </c>
      <c r="I90" s="291" t="s">
        <v>830</v>
      </c>
      <c r="J90" s="291">
        <v>50</v>
      </c>
      <c r="K90" s="305"/>
    </row>
    <row r="91" s="1" customFormat="1" ht="15" customHeight="1">
      <c r="B91" s="316"/>
      <c r="C91" s="291" t="s">
        <v>855</v>
      </c>
      <c r="D91" s="291"/>
      <c r="E91" s="291"/>
      <c r="F91" s="314" t="s">
        <v>834</v>
      </c>
      <c r="G91" s="315"/>
      <c r="H91" s="291" t="s">
        <v>855</v>
      </c>
      <c r="I91" s="291" t="s">
        <v>830</v>
      </c>
      <c r="J91" s="291">
        <v>50</v>
      </c>
      <c r="K91" s="305"/>
    </row>
    <row r="92" s="1" customFormat="1" ht="15" customHeight="1">
      <c r="B92" s="316"/>
      <c r="C92" s="291" t="s">
        <v>856</v>
      </c>
      <c r="D92" s="291"/>
      <c r="E92" s="291"/>
      <c r="F92" s="314" t="s">
        <v>834</v>
      </c>
      <c r="G92" s="315"/>
      <c r="H92" s="291" t="s">
        <v>857</v>
      </c>
      <c r="I92" s="291" t="s">
        <v>830</v>
      </c>
      <c r="J92" s="291">
        <v>255</v>
      </c>
      <c r="K92" s="305"/>
    </row>
    <row r="93" s="1" customFormat="1" ht="15" customHeight="1">
      <c r="B93" s="316"/>
      <c r="C93" s="291" t="s">
        <v>858</v>
      </c>
      <c r="D93" s="291"/>
      <c r="E93" s="291"/>
      <c r="F93" s="314" t="s">
        <v>828</v>
      </c>
      <c r="G93" s="315"/>
      <c r="H93" s="291" t="s">
        <v>859</v>
      </c>
      <c r="I93" s="291" t="s">
        <v>860</v>
      </c>
      <c r="J93" s="291"/>
      <c r="K93" s="305"/>
    </row>
    <row r="94" s="1" customFormat="1" ht="15" customHeight="1">
      <c r="B94" s="316"/>
      <c r="C94" s="291" t="s">
        <v>861</v>
      </c>
      <c r="D94" s="291"/>
      <c r="E94" s="291"/>
      <c r="F94" s="314" t="s">
        <v>828</v>
      </c>
      <c r="G94" s="315"/>
      <c r="H94" s="291" t="s">
        <v>862</v>
      </c>
      <c r="I94" s="291" t="s">
        <v>863</v>
      </c>
      <c r="J94" s="291"/>
      <c r="K94" s="305"/>
    </row>
    <row r="95" s="1" customFormat="1" ht="15" customHeight="1">
      <c r="B95" s="316"/>
      <c r="C95" s="291" t="s">
        <v>864</v>
      </c>
      <c r="D95" s="291"/>
      <c r="E95" s="291"/>
      <c r="F95" s="314" t="s">
        <v>828</v>
      </c>
      <c r="G95" s="315"/>
      <c r="H95" s="291" t="s">
        <v>864</v>
      </c>
      <c r="I95" s="291" t="s">
        <v>863</v>
      </c>
      <c r="J95" s="291"/>
      <c r="K95" s="305"/>
    </row>
    <row r="96" s="1" customFormat="1" ht="15" customHeight="1">
      <c r="B96" s="316"/>
      <c r="C96" s="291" t="s">
        <v>41</v>
      </c>
      <c r="D96" s="291"/>
      <c r="E96" s="291"/>
      <c r="F96" s="314" t="s">
        <v>828</v>
      </c>
      <c r="G96" s="315"/>
      <c r="H96" s="291" t="s">
        <v>865</v>
      </c>
      <c r="I96" s="291" t="s">
        <v>863</v>
      </c>
      <c r="J96" s="291"/>
      <c r="K96" s="305"/>
    </row>
    <row r="97" s="1" customFormat="1" ht="15" customHeight="1">
      <c r="B97" s="316"/>
      <c r="C97" s="291" t="s">
        <v>51</v>
      </c>
      <c r="D97" s="291"/>
      <c r="E97" s="291"/>
      <c r="F97" s="314" t="s">
        <v>828</v>
      </c>
      <c r="G97" s="315"/>
      <c r="H97" s="291" t="s">
        <v>866</v>
      </c>
      <c r="I97" s="291" t="s">
        <v>863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867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822</v>
      </c>
      <c r="D103" s="306"/>
      <c r="E103" s="306"/>
      <c r="F103" s="306" t="s">
        <v>823</v>
      </c>
      <c r="G103" s="307"/>
      <c r="H103" s="306" t="s">
        <v>57</v>
      </c>
      <c r="I103" s="306" t="s">
        <v>60</v>
      </c>
      <c r="J103" s="306" t="s">
        <v>824</v>
      </c>
      <c r="K103" s="305"/>
    </row>
    <row r="104" s="1" customFormat="1" ht="17.25" customHeight="1">
      <c r="B104" s="303"/>
      <c r="C104" s="308" t="s">
        <v>825</v>
      </c>
      <c r="D104" s="308"/>
      <c r="E104" s="308"/>
      <c r="F104" s="309" t="s">
        <v>826</v>
      </c>
      <c r="G104" s="310"/>
      <c r="H104" s="308"/>
      <c r="I104" s="308"/>
      <c r="J104" s="308" t="s">
        <v>827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56</v>
      </c>
      <c r="D106" s="313"/>
      <c r="E106" s="313"/>
      <c r="F106" s="314" t="s">
        <v>828</v>
      </c>
      <c r="G106" s="291"/>
      <c r="H106" s="291" t="s">
        <v>868</v>
      </c>
      <c r="I106" s="291" t="s">
        <v>830</v>
      </c>
      <c r="J106" s="291">
        <v>20</v>
      </c>
      <c r="K106" s="305"/>
    </row>
    <row r="107" s="1" customFormat="1" ht="15" customHeight="1">
      <c r="B107" s="303"/>
      <c r="C107" s="291" t="s">
        <v>831</v>
      </c>
      <c r="D107" s="291"/>
      <c r="E107" s="291"/>
      <c r="F107" s="314" t="s">
        <v>828</v>
      </c>
      <c r="G107" s="291"/>
      <c r="H107" s="291" t="s">
        <v>868</v>
      </c>
      <c r="I107" s="291" t="s">
        <v>830</v>
      </c>
      <c r="J107" s="291">
        <v>120</v>
      </c>
      <c r="K107" s="305"/>
    </row>
    <row r="108" s="1" customFormat="1" ht="15" customHeight="1">
      <c r="B108" s="316"/>
      <c r="C108" s="291" t="s">
        <v>833</v>
      </c>
      <c r="D108" s="291"/>
      <c r="E108" s="291"/>
      <c r="F108" s="314" t="s">
        <v>834</v>
      </c>
      <c r="G108" s="291"/>
      <c r="H108" s="291" t="s">
        <v>868</v>
      </c>
      <c r="I108" s="291" t="s">
        <v>830</v>
      </c>
      <c r="J108" s="291">
        <v>50</v>
      </c>
      <c r="K108" s="305"/>
    </row>
    <row r="109" s="1" customFormat="1" ht="15" customHeight="1">
      <c r="B109" s="316"/>
      <c r="C109" s="291" t="s">
        <v>836</v>
      </c>
      <c r="D109" s="291"/>
      <c r="E109" s="291"/>
      <c r="F109" s="314" t="s">
        <v>828</v>
      </c>
      <c r="G109" s="291"/>
      <c r="H109" s="291" t="s">
        <v>868</v>
      </c>
      <c r="I109" s="291" t="s">
        <v>838</v>
      </c>
      <c r="J109" s="291"/>
      <c r="K109" s="305"/>
    </row>
    <row r="110" s="1" customFormat="1" ht="15" customHeight="1">
      <c r="B110" s="316"/>
      <c r="C110" s="291" t="s">
        <v>847</v>
      </c>
      <c r="D110" s="291"/>
      <c r="E110" s="291"/>
      <c r="F110" s="314" t="s">
        <v>834</v>
      </c>
      <c r="G110" s="291"/>
      <c r="H110" s="291" t="s">
        <v>868</v>
      </c>
      <c r="I110" s="291" t="s">
        <v>830</v>
      </c>
      <c r="J110" s="291">
        <v>50</v>
      </c>
      <c r="K110" s="305"/>
    </row>
    <row r="111" s="1" customFormat="1" ht="15" customHeight="1">
      <c r="B111" s="316"/>
      <c r="C111" s="291" t="s">
        <v>855</v>
      </c>
      <c r="D111" s="291"/>
      <c r="E111" s="291"/>
      <c r="F111" s="314" t="s">
        <v>834</v>
      </c>
      <c r="G111" s="291"/>
      <c r="H111" s="291" t="s">
        <v>868</v>
      </c>
      <c r="I111" s="291" t="s">
        <v>830</v>
      </c>
      <c r="J111" s="291">
        <v>50</v>
      </c>
      <c r="K111" s="305"/>
    </row>
    <row r="112" s="1" customFormat="1" ht="15" customHeight="1">
      <c r="B112" s="316"/>
      <c r="C112" s="291" t="s">
        <v>853</v>
      </c>
      <c r="D112" s="291"/>
      <c r="E112" s="291"/>
      <c r="F112" s="314" t="s">
        <v>834</v>
      </c>
      <c r="G112" s="291"/>
      <c r="H112" s="291" t="s">
        <v>868</v>
      </c>
      <c r="I112" s="291" t="s">
        <v>830</v>
      </c>
      <c r="J112" s="291">
        <v>50</v>
      </c>
      <c r="K112" s="305"/>
    </row>
    <row r="113" s="1" customFormat="1" ht="15" customHeight="1">
      <c r="B113" s="316"/>
      <c r="C113" s="291" t="s">
        <v>56</v>
      </c>
      <c r="D113" s="291"/>
      <c r="E113" s="291"/>
      <c r="F113" s="314" t="s">
        <v>828</v>
      </c>
      <c r="G113" s="291"/>
      <c r="H113" s="291" t="s">
        <v>869</v>
      </c>
      <c r="I113" s="291" t="s">
        <v>830</v>
      </c>
      <c r="J113" s="291">
        <v>20</v>
      </c>
      <c r="K113" s="305"/>
    </row>
    <row r="114" s="1" customFormat="1" ht="15" customHeight="1">
      <c r="B114" s="316"/>
      <c r="C114" s="291" t="s">
        <v>870</v>
      </c>
      <c r="D114" s="291"/>
      <c r="E114" s="291"/>
      <c r="F114" s="314" t="s">
        <v>828</v>
      </c>
      <c r="G114" s="291"/>
      <c r="H114" s="291" t="s">
        <v>871</v>
      </c>
      <c r="I114" s="291" t="s">
        <v>830</v>
      </c>
      <c r="J114" s="291">
        <v>120</v>
      </c>
      <c r="K114" s="305"/>
    </row>
    <row r="115" s="1" customFormat="1" ht="15" customHeight="1">
      <c r="B115" s="316"/>
      <c r="C115" s="291" t="s">
        <v>41</v>
      </c>
      <c r="D115" s="291"/>
      <c r="E115" s="291"/>
      <c r="F115" s="314" t="s">
        <v>828</v>
      </c>
      <c r="G115" s="291"/>
      <c r="H115" s="291" t="s">
        <v>872</v>
      </c>
      <c r="I115" s="291" t="s">
        <v>863</v>
      </c>
      <c r="J115" s="291"/>
      <c r="K115" s="305"/>
    </row>
    <row r="116" s="1" customFormat="1" ht="15" customHeight="1">
      <c r="B116" s="316"/>
      <c r="C116" s="291" t="s">
        <v>51</v>
      </c>
      <c r="D116" s="291"/>
      <c r="E116" s="291"/>
      <c r="F116" s="314" t="s">
        <v>828</v>
      </c>
      <c r="G116" s="291"/>
      <c r="H116" s="291" t="s">
        <v>873</v>
      </c>
      <c r="I116" s="291" t="s">
        <v>863</v>
      </c>
      <c r="J116" s="291"/>
      <c r="K116" s="305"/>
    </row>
    <row r="117" s="1" customFormat="1" ht="15" customHeight="1">
      <c r="B117" s="316"/>
      <c r="C117" s="291" t="s">
        <v>60</v>
      </c>
      <c r="D117" s="291"/>
      <c r="E117" s="291"/>
      <c r="F117" s="314" t="s">
        <v>828</v>
      </c>
      <c r="G117" s="291"/>
      <c r="H117" s="291" t="s">
        <v>874</v>
      </c>
      <c r="I117" s="291" t="s">
        <v>875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876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822</v>
      </c>
      <c r="D123" s="306"/>
      <c r="E123" s="306"/>
      <c r="F123" s="306" t="s">
        <v>823</v>
      </c>
      <c r="G123" s="307"/>
      <c r="H123" s="306" t="s">
        <v>57</v>
      </c>
      <c r="I123" s="306" t="s">
        <v>60</v>
      </c>
      <c r="J123" s="306" t="s">
        <v>824</v>
      </c>
      <c r="K123" s="335"/>
    </row>
    <row r="124" s="1" customFormat="1" ht="17.25" customHeight="1">
      <c r="B124" s="334"/>
      <c r="C124" s="308" t="s">
        <v>825</v>
      </c>
      <c r="D124" s="308"/>
      <c r="E124" s="308"/>
      <c r="F124" s="309" t="s">
        <v>826</v>
      </c>
      <c r="G124" s="310"/>
      <c r="H124" s="308"/>
      <c r="I124" s="308"/>
      <c r="J124" s="308" t="s">
        <v>827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831</v>
      </c>
      <c r="D126" s="313"/>
      <c r="E126" s="313"/>
      <c r="F126" s="314" t="s">
        <v>828</v>
      </c>
      <c r="G126" s="291"/>
      <c r="H126" s="291" t="s">
        <v>868</v>
      </c>
      <c r="I126" s="291" t="s">
        <v>830</v>
      </c>
      <c r="J126" s="291">
        <v>120</v>
      </c>
      <c r="K126" s="339"/>
    </row>
    <row r="127" s="1" customFormat="1" ht="15" customHeight="1">
      <c r="B127" s="336"/>
      <c r="C127" s="291" t="s">
        <v>877</v>
      </c>
      <c r="D127" s="291"/>
      <c r="E127" s="291"/>
      <c r="F127" s="314" t="s">
        <v>828</v>
      </c>
      <c r="G127" s="291"/>
      <c r="H127" s="291" t="s">
        <v>878</v>
      </c>
      <c r="I127" s="291" t="s">
        <v>830</v>
      </c>
      <c r="J127" s="291" t="s">
        <v>879</v>
      </c>
      <c r="K127" s="339"/>
    </row>
    <row r="128" s="1" customFormat="1" ht="15" customHeight="1">
      <c r="B128" s="336"/>
      <c r="C128" s="291" t="s">
        <v>776</v>
      </c>
      <c r="D128" s="291"/>
      <c r="E128" s="291"/>
      <c r="F128" s="314" t="s">
        <v>828</v>
      </c>
      <c r="G128" s="291"/>
      <c r="H128" s="291" t="s">
        <v>880</v>
      </c>
      <c r="I128" s="291" t="s">
        <v>830</v>
      </c>
      <c r="J128" s="291" t="s">
        <v>879</v>
      </c>
      <c r="K128" s="339"/>
    </row>
    <row r="129" s="1" customFormat="1" ht="15" customHeight="1">
      <c r="B129" s="336"/>
      <c r="C129" s="291" t="s">
        <v>839</v>
      </c>
      <c r="D129" s="291"/>
      <c r="E129" s="291"/>
      <c r="F129" s="314" t="s">
        <v>834</v>
      </c>
      <c r="G129" s="291"/>
      <c r="H129" s="291" t="s">
        <v>840</v>
      </c>
      <c r="I129" s="291" t="s">
        <v>830</v>
      </c>
      <c r="J129" s="291">
        <v>15</v>
      </c>
      <c r="K129" s="339"/>
    </row>
    <row r="130" s="1" customFormat="1" ht="15" customHeight="1">
      <c r="B130" s="336"/>
      <c r="C130" s="317" t="s">
        <v>841</v>
      </c>
      <c r="D130" s="317"/>
      <c r="E130" s="317"/>
      <c r="F130" s="318" t="s">
        <v>834</v>
      </c>
      <c r="G130" s="317"/>
      <c r="H130" s="317" t="s">
        <v>842</v>
      </c>
      <c r="I130" s="317" t="s">
        <v>830</v>
      </c>
      <c r="J130" s="317">
        <v>15</v>
      </c>
      <c r="K130" s="339"/>
    </row>
    <row r="131" s="1" customFormat="1" ht="15" customHeight="1">
      <c r="B131" s="336"/>
      <c r="C131" s="317" t="s">
        <v>843</v>
      </c>
      <c r="D131" s="317"/>
      <c r="E131" s="317"/>
      <c r="F131" s="318" t="s">
        <v>834</v>
      </c>
      <c r="G131" s="317"/>
      <c r="H131" s="317" t="s">
        <v>844</v>
      </c>
      <c r="I131" s="317" t="s">
        <v>830</v>
      </c>
      <c r="J131" s="317">
        <v>20</v>
      </c>
      <c r="K131" s="339"/>
    </row>
    <row r="132" s="1" customFormat="1" ht="15" customHeight="1">
      <c r="B132" s="336"/>
      <c r="C132" s="317" t="s">
        <v>845</v>
      </c>
      <c r="D132" s="317"/>
      <c r="E132" s="317"/>
      <c r="F132" s="318" t="s">
        <v>834</v>
      </c>
      <c r="G132" s="317"/>
      <c r="H132" s="317" t="s">
        <v>846</v>
      </c>
      <c r="I132" s="317" t="s">
        <v>830</v>
      </c>
      <c r="J132" s="317">
        <v>20</v>
      </c>
      <c r="K132" s="339"/>
    </row>
    <row r="133" s="1" customFormat="1" ht="15" customHeight="1">
      <c r="B133" s="336"/>
      <c r="C133" s="291" t="s">
        <v>833</v>
      </c>
      <c r="D133" s="291"/>
      <c r="E133" s="291"/>
      <c r="F133" s="314" t="s">
        <v>834</v>
      </c>
      <c r="G133" s="291"/>
      <c r="H133" s="291" t="s">
        <v>868</v>
      </c>
      <c r="I133" s="291" t="s">
        <v>830</v>
      </c>
      <c r="J133" s="291">
        <v>50</v>
      </c>
      <c r="K133" s="339"/>
    </row>
    <row r="134" s="1" customFormat="1" ht="15" customHeight="1">
      <c r="B134" s="336"/>
      <c r="C134" s="291" t="s">
        <v>847</v>
      </c>
      <c r="D134" s="291"/>
      <c r="E134" s="291"/>
      <c r="F134" s="314" t="s">
        <v>834</v>
      </c>
      <c r="G134" s="291"/>
      <c r="H134" s="291" t="s">
        <v>868</v>
      </c>
      <c r="I134" s="291" t="s">
        <v>830</v>
      </c>
      <c r="J134" s="291">
        <v>50</v>
      </c>
      <c r="K134" s="339"/>
    </row>
    <row r="135" s="1" customFormat="1" ht="15" customHeight="1">
      <c r="B135" s="336"/>
      <c r="C135" s="291" t="s">
        <v>853</v>
      </c>
      <c r="D135" s="291"/>
      <c r="E135" s="291"/>
      <c r="F135" s="314" t="s">
        <v>834</v>
      </c>
      <c r="G135" s="291"/>
      <c r="H135" s="291" t="s">
        <v>868</v>
      </c>
      <c r="I135" s="291" t="s">
        <v>830</v>
      </c>
      <c r="J135" s="291">
        <v>50</v>
      </c>
      <c r="K135" s="339"/>
    </row>
    <row r="136" s="1" customFormat="1" ht="15" customHeight="1">
      <c r="B136" s="336"/>
      <c r="C136" s="291" t="s">
        <v>855</v>
      </c>
      <c r="D136" s="291"/>
      <c r="E136" s="291"/>
      <c r="F136" s="314" t="s">
        <v>834</v>
      </c>
      <c r="G136" s="291"/>
      <c r="H136" s="291" t="s">
        <v>868</v>
      </c>
      <c r="I136" s="291" t="s">
        <v>830</v>
      </c>
      <c r="J136" s="291">
        <v>50</v>
      </c>
      <c r="K136" s="339"/>
    </row>
    <row r="137" s="1" customFormat="1" ht="15" customHeight="1">
      <c r="B137" s="336"/>
      <c r="C137" s="291" t="s">
        <v>856</v>
      </c>
      <c r="D137" s="291"/>
      <c r="E137" s="291"/>
      <c r="F137" s="314" t="s">
        <v>834</v>
      </c>
      <c r="G137" s="291"/>
      <c r="H137" s="291" t="s">
        <v>881</v>
      </c>
      <c r="I137" s="291" t="s">
        <v>830</v>
      </c>
      <c r="J137" s="291">
        <v>255</v>
      </c>
      <c r="K137" s="339"/>
    </row>
    <row r="138" s="1" customFormat="1" ht="15" customHeight="1">
      <c r="B138" s="336"/>
      <c r="C138" s="291" t="s">
        <v>858</v>
      </c>
      <c r="D138" s="291"/>
      <c r="E138" s="291"/>
      <c r="F138" s="314" t="s">
        <v>828</v>
      </c>
      <c r="G138" s="291"/>
      <c r="H138" s="291" t="s">
        <v>882</v>
      </c>
      <c r="I138" s="291" t="s">
        <v>860</v>
      </c>
      <c r="J138" s="291"/>
      <c r="K138" s="339"/>
    </row>
    <row r="139" s="1" customFormat="1" ht="15" customHeight="1">
      <c r="B139" s="336"/>
      <c r="C139" s="291" t="s">
        <v>861</v>
      </c>
      <c r="D139" s="291"/>
      <c r="E139" s="291"/>
      <c r="F139" s="314" t="s">
        <v>828</v>
      </c>
      <c r="G139" s="291"/>
      <c r="H139" s="291" t="s">
        <v>883</v>
      </c>
      <c r="I139" s="291" t="s">
        <v>863</v>
      </c>
      <c r="J139" s="291"/>
      <c r="K139" s="339"/>
    </row>
    <row r="140" s="1" customFormat="1" ht="15" customHeight="1">
      <c r="B140" s="336"/>
      <c r="C140" s="291" t="s">
        <v>864</v>
      </c>
      <c r="D140" s="291"/>
      <c r="E140" s="291"/>
      <c r="F140" s="314" t="s">
        <v>828</v>
      </c>
      <c r="G140" s="291"/>
      <c r="H140" s="291" t="s">
        <v>864</v>
      </c>
      <c r="I140" s="291" t="s">
        <v>863</v>
      </c>
      <c r="J140" s="291"/>
      <c r="K140" s="339"/>
    </row>
    <row r="141" s="1" customFormat="1" ht="15" customHeight="1">
      <c r="B141" s="336"/>
      <c r="C141" s="291" t="s">
        <v>41</v>
      </c>
      <c r="D141" s="291"/>
      <c r="E141" s="291"/>
      <c r="F141" s="314" t="s">
        <v>828</v>
      </c>
      <c r="G141" s="291"/>
      <c r="H141" s="291" t="s">
        <v>884</v>
      </c>
      <c r="I141" s="291" t="s">
        <v>863</v>
      </c>
      <c r="J141" s="291"/>
      <c r="K141" s="339"/>
    </row>
    <row r="142" s="1" customFormat="1" ht="15" customHeight="1">
      <c r="B142" s="336"/>
      <c r="C142" s="291" t="s">
        <v>885</v>
      </c>
      <c r="D142" s="291"/>
      <c r="E142" s="291"/>
      <c r="F142" s="314" t="s">
        <v>828</v>
      </c>
      <c r="G142" s="291"/>
      <c r="H142" s="291" t="s">
        <v>886</v>
      </c>
      <c r="I142" s="291" t="s">
        <v>863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887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822</v>
      </c>
      <c r="D148" s="306"/>
      <c r="E148" s="306"/>
      <c r="F148" s="306" t="s">
        <v>823</v>
      </c>
      <c r="G148" s="307"/>
      <c r="H148" s="306" t="s">
        <v>57</v>
      </c>
      <c r="I148" s="306" t="s">
        <v>60</v>
      </c>
      <c r="J148" s="306" t="s">
        <v>824</v>
      </c>
      <c r="K148" s="305"/>
    </row>
    <row r="149" s="1" customFormat="1" ht="17.25" customHeight="1">
      <c r="B149" s="303"/>
      <c r="C149" s="308" t="s">
        <v>825</v>
      </c>
      <c r="D149" s="308"/>
      <c r="E149" s="308"/>
      <c r="F149" s="309" t="s">
        <v>826</v>
      </c>
      <c r="G149" s="310"/>
      <c r="H149" s="308"/>
      <c r="I149" s="308"/>
      <c r="J149" s="308" t="s">
        <v>827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831</v>
      </c>
      <c r="D151" s="291"/>
      <c r="E151" s="291"/>
      <c r="F151" s="344" t="s">
        <v>828</v>
      </c>
      <c r="G151" s="291"/>
      <c r="H151" s="343" t="s">
        <v>868</v>
      </c>
      <c r="I151" s="343" t="s">
        <v>830</v>
      </c>
      <c r="J151" s="343">
        <v>120</v>
      </c>
      <c r="K151" s="339"/>
    </row>
    <row r="152" s="1" customFormat="1" ht="15" customHeight="1">
      <c r="B152" s="316"/>
      <c r="C152" s="343" t="s">
        <v>877</v>
      </c>
      <c r="D152" s="291"/>
      <c r="E152" s="291"/>
      <c r="F152" s="344" t="s">
        <v>828</v>
      </c>
      <c r="G152" s="291"/>
      <c r="H152" s="343" t="s">
        <v>888</v>
      </c>
      <c r="I152" s="343" t="s">
        <v>830</v>
      </c>
      <c r="J152" s="343" t="s">
        <v>879</v>
      </c>
      <c r="K152" s="339"/>
    </row>
    <row r="153" s="1" customFormat="1" ht="15" customHeight="1">
      <c r="B153" s="316"/>
      <c r="C153" s="343" t="s">
        <v>776</v>
      </c>
      <c r="D153" s="291"/>
      <c r="E153" s="291"/>
      <c r="F153" s="344" t="s">
        <v>828</v>
      </c>
      <c r="G153" s="291"/>
      <c r="H153" s="343" t="s">
        <v>889</v>
      </c>
      <c r="I153" s="343" t="s">
        <v>830</v>
      </c>
      <c r="J153" s="343" t="s">
        <v>879</v>
      </c>
      <c r="K153" s="339"/>
    </row>
    <row r="154" s="1" customFormat="1" ht="15" customHeight="1">
      <c r="B154" s="316"/>
      <c r="C154" s="343" t="s">
        <v>833</v>
      </c>
      <c r="D154" s="291"/>
      <c r="E154" s="291"/>
      <c r="F154" s="344" t="s">
        <v>834</v>
      </c>
      <c r="G154" s="291"/>
      <c r="H154" s="343" t="s">
        <v>868</v>
      </c>
      <c r="I154" s="343" t="s">
        <v>830</v>
      </c>
      <c r="J154" s="343">
        <v>50</v>
      </c>
      <c r="K154" s="339"/>
    </row>
    <row r="155" s="1" customFormat="1" ht="15" customHeight="1">
      <c r="B155" s="316"/>
      <c r="C155" s="343" t="s">
        <v>836</v>
      </c>
      <c r="D155" s="291"/>
      <c r="E155" s="291"/>
      <c r="F155" s="344" t="s">
        <v>828</v>
      </c>
      <c r="G155" s="291"/>
      <c r="H155" s="343" t="s">
        <v>868</v>
      </c>
      <c r="I155" s="343" t="s">
        <v>838</v>
      </c>
      <c r="J155" s="343"/>
      <c r="K155" s="339"/>
    </row>
    <row r="156" s="1" customFormat="1" ht="15" customHeight="1">
      <c r="B156" s="316"/>
      <c r="C156" s="343" t="s">
        <v>847</v>
      </c>
      <c r="D156" s="291"/>
      <c r="E156" s="291"/>
      <c r="F156" s="344" t="s">
        <v>834</v>
      </c>
      <c r="G156" s="291"/>
      <c r="H156" s="343" t="s">
        <v>868</v>
      </c>
      <c r="I156" s="343" t="s">
        <v>830</v>
      </c>
      <c r="J156" s="343">
        <v>50</v>
      </c>
      <c r="K156" s="339"/>
    </row>
    <row r="157" s="1" customFormat="1" ht="15" customHeight="1">
      <c r="B157" s="316"/>
      <c r="C157" s="343" t="s">
        <v>855</v>
      </c>
      <c r="D157" s="291"/>
      <c r="E157" s="291"/>
      <c r="F157" s="344" t="s">
        <v>834</v>
      </c>
      <c r="G157" s="291"/>
      <c r="H157" s="343" t="s">
        <v>868</v>
      </c>
      <c r="I157" s="343" t="s">
        <v>830</v>
      </c>
      <c r="J157" s="343">
        <v>50</v>
      </c>
      <c r="K157" s="339"/>
    </row>
    <row r="158" s="1" customFormat="1" ht="15" customHeight="1">
      <c r="B158" s="316"/>
      <c r="C158" s="343" t="s">
        <v>853</v>
      </c>
      <c r="D158" s="291"/>
      <c r="E158" s="291"/>
      <c r="F158" s="344" t="s">
        <v>834</v>
      </c>
      <c r="G158" s="291"/>
      <c r="H158" s="343" t="s">
        <v>868</v>
      </c>
      <c r="I158" s="343" t="s">
        <v>830</v>
      </c>
      <c r="J158" s="343">
        <v>50</v>
      </c>
      <c r="K158" s="339"/>
    </row>
    <row r="159" s="1" customFormat="1" ht="15" customHeight="1">
      <c r="B159" s="316"/>
      <c r="C159" s="343" t="s">
        <v>105</v>
      </c>
      <c r="D159" s="291"/>
      <c r="E159" s="291"/>
      <c r="F159" s="344" t="s">
        <v>828</v>
      </c>
      <c r="G159" s="291"/>
      <c r="H159" s="343" t="s">
        <v>890</v>
      </c>
      <c r="I159" s="343" t="s">
        <v>830</v>
      </c>
      <c r="J159" s="343" t="s">
        <v>891</v>
      </c>
      <c r="K159" s="339"/>
    </row>
    <row r="160" s="1" customFormat="1" ht="15" customHeight="1">
      <c r="B160" s="316"/>
      <c r="C160" s="343" t="s">
        <v>892</v>
      </c>
      <c r="D160" s="291"/>
      <c r="E160" s="291"/>
      <c r="F160" s="344" t="s">
        <v>828</v>
      </c>
      <c r="G160" s="291"/>
      <c r="H160" s="343" t="s">
        <v>893</v>
      </c>
      <c r="I160" s="343" t="s">
        <v>863</v>
      </c>
      <c r="J160" s="343"/>
      <c r="K160" s="339"/>
    </row>
    <row r="161" s="1" customFormat="1" ht="15" customHeight="1">
      <c r="B161" s="345"/>
      <c r="C161" s="325"/>
      <c r="D161" s="325"/>
      <c r="E161" s="325"/>
      <c r="F161" s="325"/>
      <c r="G161" s="325"/>
      <c r="H161" s="325"/>
      <c r="I161" s="325"/>
      <c r="J161" s="325"/>
      <c r="K161" s="346"/>
    </row>
    <row r="162" s="1" customFormat="1" ht="18.75" customHeight="1">
      <c r="B162" s="327"/>
      <c r="C162" s="337"/>
      <c r="D162" s="337"/>
      <c r="E162" s="337"/>
      <c r="F162" s="347"/>
      <c r="G162" s="337"/>
      <c r="H162" s="337"/>
      <c r="I162" s="337"/>
      <c r="J162" s="337"/>
      <c r="K162" s="327"/>
    </row>
    <row r="163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="1" customFormat="1" ht="45" customHeight="1">
      <c r="B165" s="281"/>
      <c r="C165" s="282" t="s">
        <v>894</v>
      </c>
      <c r="D165" s="282"/>
      <c r="E165" s="282"/>
      <c r="F165" s="282"/>
      <c r="G165" s="282"/>
      <c r="H165" s="282"/>
      <c r="I165" s="282"/>
      <c r="J165" s="282"/>
      <c r="K165" s="283"/>
    </row>
    <row r="166" s="1" customFormat="1" ht="17.25" customHeight="1">
      <c r="B166" s="281"/>
      <c r="C166" s="306" t="s">
        <v>822</v>
      </c>
      <c r="D166" s="306"/>
      <c r="E166" s="306"/>
      <c r="F166" s="306" t="s">
        <v>823</v>
      </c>
      <c r="G166" s="348"/>
      <c r="H166" s="349" t="s">
        <v>57</v>
      </c>
      <c r="I166" s="349" t="s">
        <v>60</v>
      </c>
      <c r="J166" s="306" t="s">
        <v>824</v>
      </c>
      <c r="K166" s="283"/>
    </row>
    <row r="167" s="1" customFormat="1" ht="17.25" customHeight="1">
      <c r="B167" s="284"/>
      <c r="C167" s="308" t="s">
        <v>825</v>
      </c>
      <c r="D167" s="308"/>
      <c r="E167" s="308"/>
      <c r="F167" s="309" t="s">
        <v>826</v>
      </c>
      <c r="G167" s="350"/>
      <c r="H167" s="351"/>
      <c r="I167" s="351"/>
      <c r="J167" s="308" t="s">
        <v>827</v>
      </c>
      <c r="K167" s="286"/>
    </row>
    <row r="168" s="1" customFormat="1" ht="5.25" customHeight="1">
      <c r="B168" s="316"/>
      <c r="C168" s="311"/>
      <c r="D168" s="311"/>
      <c r="E168" s="311"/>
      <c r="F168" s="311"/>
      <c r="G168" s="312"/>
      <c r="H168" s="311"/>
      <c r="I168" s="311"/>
      <c r="J168" s="311"/>
      <c r="K168" s="339"/>
    </row>
    <row r="169" s="1" customFormat="1" ht="15" customHeight="1">
      <c r="B169" s="316"/>
      <c r="C169" s="291" t="s">
        <v>831</v>
      </c>
      <c r="D169" s="291"/>
      <c r="E169" s="291"/>
      <c r="F169" s="314" t="s">
        <v>828</v>
      </c>
      <c r="G169" s="291"/>
      <c r="H169" s="291" t="s">
        <v>868</v>
      </c>
      <c r="I169" s="291" t="s">
        <v>830</v>
      </c>
      <c r="J169" s="291">
        <v>120</v>
      </c>
      <c r="K169" s="339"/>
    </row>
    <row r="170" s="1" customFormat="1" ht="15" customHeight="1">
      <c r="B170" s="316"/>
      <c r="C170" s="291" t="s">
        <v>877</v>
      </c>
      <c r="D170" s="291"/>
      <c r="E170" s="291"/>
      <c r="F170" s="314" t="s">
        <v>828</v>
      </c>
      <c r="G170" s="291"/>
      <c r="H170" s="291" t="s">
        <v>878</v>
      </c>
      <c r="I170" s="291" t="s">
        <v>830</v>
      </c>
      <c r="J170" s="291" t="s">
        <v>879</v>
      </c>
      <c r="K170" s="339"/>
    </row>
    <row r="171" s="1" customFormat="1" ht="15" customHeight="1">
      <c r="B171" s="316"/>
      <c r="C171" s="291" t="s">
        <v>776</v>
      </c>
      <c r="D171" s="291"/>
      <c r="E171" s="291"/>
      <c r="F171" s="314" t="s">
        <v>828</v>
      </c>
      <c r="G171" s="291"/>
      <c r="H171" s="291" t="s">
        <v>895</v>
      </c>
      <c r="I171" s="291" t="s">
        <v>830</v>
      </c>
      <c r="J171" s="291" t="s">
        <v>879</v>
      </c>
      <c r="K171" s="339"/>
    </row>
    <row r="172" s="1" customFormat="1" ht="15" customHeight="1">
      <c r="B172" s="316"/>
      <c r="C172" s="291" t="s">
        <v>833</v>
      </c>
      <c r="D172" s="291"/>
      <c r="E172" s="291"/>
      <c r="F172" s="314" t="s">
        <v>834</v>
      </c>
      <c r="G172" s="291"/>
      <c r="H172" s="291" t="s">
        <v>895</v>
      </c>
      <c r="I172" s="291" t="s">
        <v>830</v>
      </c>
      <c r="J172" s="291">
        <v>50</v>
      </c>
      <c r="K172" s="339"/>
    </row>
    <row r="173" s="1" customFormat="1" ht="15" customHeight="1">
      <c r="B173" s="316"/>
      <c r="C173" s="291" t="s">
        <v>836</v>
      </c>
      <c r="D173" s="291"/>
      <c r="E173" s="291"/>
      <c r="F173" s="314" t="s">
        <v>828</v>
      </c>
      <c r="G173" s="291"/>
      <c r="H173" s="291" t="s">
        <v>895</v>
      </c>
      <c r="I173" s="291" t="s">
        <v>838</v>
      </c>
      <c r="J173" s="291"/>
      <c r="K173" s="339"/>
    </row>
    <row r="174" s="1" customFormat="1" ht="15" customHeight="1">
      <c r="B174" s="316"/>
      <c r="C174" s="291" t="s">
        <v>847</v>
      </c>
      <c r="D174" s="291"/>
      <c r="E174" s="291"/>
      <c r="F174" s="314" t="s">
        <v>834</v>
      </c>
      <c r="G174" s="291"/>
      <c r="H174" s="291" t="s">
        <v>895</v>
      </c>
      <c r="I174" s="291" t="s">
        <v>830</v>
      </c>
      <c r="J174" s="291">
        <v>50</v>
      </c>
      <c r="K174" s="339"/>
    </row>
    <row r="175" s="1" customFormat="1" ht="15" customHeight="1">
      <c r="B175" s="316"/>
      <c r="C175" s="291" t="s">
        <v>855</v>
      </c>
      <c r="D175" s="291"/>
      <c r="E175" s="291"/>
      <c r="F175" s="314" t="s">
        <v>834</v>
      </c>
      <c r="G175" s="291"/>
      <c r="H175" s="291" t="s">
        <v>895</v>
      </c>
      <c r="I175" s="291" t="s">
        <v>830</v>
      </c>
      <c r="J175" s="291">
        <v>50</v>
      </c>
      <c r="K175" s="339"/>
    </row>
    <row r="176" s="1" customFormat="1" ht="15" customHeight="1">
      <c r="B176" s="316"/>
      <c r="C176" s="291" t="s">
        <v>853</v>
      </c>
      <c r="D176" s="291"/>
      <c r="E176" s="291"/>
      <c r="F176" s="314" t="s">
        <v>834</v>
      </c>
      <c r="G176" s="291"/>
      <c r="H176" s="291" t="s">
        <v>895</v>
      </c>
      <c r="I176" s="291" t="s">
        <v>830</v>
      </c>
      <c r="J176" s="291">
        <v>50</v>
      </c>
      <c r="K176" s="339"/>
    </row>
    <row r="177" s="1" customFormat="1" ht="15" customHeight="1">
      <c r="B177" s="316"/>
      <c r="C177" s="291" t="s">
        <v>116</v>
      </c>
      <c r="D177" s="291"/>
      <c r="E177" s="291"/>
      <c r="F177" s="314" t="s">
        <v>828</v>
      </c>
      <c r="G177" s="291"/>
      <c r="H177" s="291" t="s">
        <v>896</v>
      </c>
      <c r="I177" s="291" t="s">
        <v>897</v>
      </c>
      <c r="J177" s="291"/>
      <c r="K177" s="339"/>
    </row>
    <row r="178" s="1" customFormat="1" ht="15" customHeight="1">
      <c r="B178" s="316"/>
      <c r="C178" s="291" t="s">
        <v>60</v>
      </c>
      <c r="D178" s="291"/>
      <c r="E178" s="291"/>
      <c r="F178" s="314" t="s">
        <v>828</v>
      </c>
      <c r="G178" s="291"/>
      <c r="H178" s="291" t="s">
        <v>898</v>
      </c>
      <c r="I178" s="291" t="s">
        <v>899</v>
      </c>
      <c r="J178" s="291">
        <v>1</v>
      </c>
      <c r="K178" s="339"/>
    </row>
    <row r="179" s="1" customFormat="1" ht="15" customHeight="1">
      <c r="B179" s="316"/>
      <c r="C179" s="291" t="s">
        <v>56</v>
      </c>
      <c r="D179" s="291"/>
      <c r="E179" s="291"/>
      <c r="F179" s="314" t="s">
        <v>828</v>
      </c>
      <c r="G179" s="291"/>
      <c r="H179" s="291" t="s">
        <v>900</v>
      </c>
      <c r="I179" s="291" t="s">
        <v>830</v>
      </c>
      <c r="J179" s="291">
        <v>20</v>
      </c>
      <c r="K179" s="339"/>
    </row>
    <row r="180" s="1" customFormat="1" ht="15" customHeight="1">
      <c r="B180" s="316"/>
      <c r="C180" s="291" t="s">
        <v>57</v>
      </c>
      <c r="D180" s="291"/>
      <c r="E180" s="291"/>
      <c r="F180" s="314" t="s">
        <v>828</v>
      </c>
      <c r="G180" s="291"/>
      <c r="H180" s="291" t="s">
        <v>901</v>
      </c>
      <c r="I180" s="291" t="s">
        <v>830</v>
      </c>
      <c r="J180" s="291">
        <v>255</v>
      </c>
      <c r="K180" s="339"/>
    </row>
    <row r="181" s="1" customFormat="1" ht="15" customHeight="1">
      <c r="B181" s="316"/>
      <c r="C181" s="291" t="s">
        <v>117</v>
      </c>
      <c r="D181" s="291"/>
      <c r="E181" s="291"/>
      <c r="F181" s="314" t="s">
        <v>828</v>
      </c>
      <c r="G181" s="291"/>
      <c r="H181" s="291" t="s">
        <v>792</v>
      </c>
      <c r="I181" s="291" t="s">
        <v>830</v>
      </c>
      <c r="J181" s="291">
        <v>10</v>
      </c>
      <c r="K181" s="339"/>
    </row>
    <row r="182" s="1" customFormat="1" ht="15" customHeight="1">
      <c r="B182" s="316"/>
      <c r="C182" s="291" t="s">
        <v>118</v>
      </c>
      <c r="D182" s="291"/>
      <c r="E182" s="291"/>
      <c r="F182" s="314" t="s">
        <v>828</v>
      </c>
      <c r="G182" s="291"/>
      <c r="H182" s="291" t="s">
        <v>902</v>
      </c>
      <c r="I182" s="291" t="s">
        <v>863</v>
      </c>
      <c r="J182" s="291"/>
      <c r="K182" s="339"/>
    </row>
    <row r="183" s="1" customFormat="1" ht="15" customHeight="1">
      <c r="B183" s="316"/>
      <c r="C183" s="291" t="s">
        <v>903</v>
      </c>
      <c r="D183" s="291"/>
      <c r="E183" s="291"/>
      <c r="F183" s="314" t="s">
        <v>828</v>
      </c>
      <c r="G183" s="291"/>
      <c r="H183" s="291" t="s">
        <v>904</v>
      </c>
      <c r="I183" s="291" t="s">
        <v>863</v>
      </c>
      <c r="J183" s="291"/>
      <c r="K183" s="339"/>
    </row>
    <row r="184" s="1" customFormat="1" ht="15" customHeight="1">
      <c r="B184" s="316"/>
      <c r="C184" s="291" t="s">
        <v>892</v>
      </c>
      <c r="D184" s="291"/>
      <c r="E184" s="291"/>
      <c r="F184" s="314" t="s">
        <v>828</v>
      </c>
      <c r="G184" s="291"/>
      <c r="H184" s="291" t="s">
        <v>905</v>
      </c>
      <c r="I184" s="291" t="s">
        <v>863</v>
      </c>
      <c r="J184" s="291"/>
      <c r="K184" s="339"/>
    </row>
    <row r="185" s="1" customFormat="1" ht="15" customHeight="1">
      <c r="B185" s="316"/>
      <c r="C185" s="291" t="s">
        <v>120</v>
      </c>
      <c r="D185" s="291"/>
      <c r="E185" s="291"/>
      <c r="F185" s="314" t="s">
        <v>834</v>
      </c>
      <c r="G185" s="291"/>
      <c r="H185" s="291" t="s">
        <v>906</v>
      </c>
      <c r="I185" s="291" t="s">
        <v>830</v>
      </c>
      <c r="J185" s="291">
        <v>50</v>
      </c>
      <c r="K185" s="339"/>
    </row>
    <row r="186" s="1" customFormat="1" ht="15" customHeight="1">
      <c r="B186" s="316"/>
      <c r="C186" s="291" t="s">
        <v>907</v>
      </c>
      <c r="D186" s="291"/>
      <c r="E186" s="291"/>
      <c r="F186" s="314" t="s">
        <v>834</v>
      </c>
      <c r="G186" s="291"/>
      <c r="H186" s="291" t="s">
        <v>908</v>
      </c>
      <c r="I186" s="291" t="s">
        <v>909</v>
      </c>
      <c r="J186" s="291"/>
      <c r="K186" s="339"/>
    </row>
    <row r="187" s="1" customFormat="1" ht="15" customHeight="1">
      <c r="B187" s="316"/>
      <c r="C187" s="291" t="s">
        <v>910</v>
      </c>
      <c r="D187" s="291"/>
      <c r="E187" s="291"/>
      <c r="F187" s="314" t="s">
        <v>834</v>
      </c>
      <c r="G187" s="291"/>
      <c r="H187" s="291" t="s">
        <v>911</v>
      </c>
      <c r="I187" s="291" t="s">
        <v>909</v>
      </c>
      <c r="J187" s="291"/>
      <c r="K187" s="339"/>
    </row>
    <row r="188" s="1" customFormat="1" ht="15" customHeight="1">
      <c r="B188" s="316"/>
      <c r="C188" s="291" t="s">
        <v>912</v>
      </c>
      <c r="D188" s="291"/>
      <c r="E188" s="291"/>
      <c r="F188" s="314" t="s">
        <v>834</v>
      </c>
      <c r="G188" s="291"/>
      <c r="H188" s="291" t="s">
        <v>913</v>
      </c>
      <c r="I188" s="291" t="s">
        <v>909</v>
      </c>
      <c r="J188" s="291"/>
      <c r="K188" s="339"/>
    </row>
    <row r="189" s="1" customFormat="1" ht="15" customHeight="1">
      <c r="B189" s="316"/>
      <c r="C189" s="352" t="s">
        <v>914</v>
      </c>
      <c r="D189" s="291"/>
      <c r="E189" s="291"/>
      <c r="F189" s="314" t="s">
        <v>834</v>
      </c>
      <c r="G189" s="291"/>
      <c r="H189" s="291" t="s">
        <v>915</v>
      </c>
      <c r="I189" s="291" t="s">
        <v>916</v>
      </c>
      <c r="J189" s="353" t="s">
        <v>917</v>
      </c>
      <c r="K189" s="339"/>
    </row>
    <row r="190" s="1" customFormat="1" ht="15" customHeight="1">
      <c r="B190" s="316"/>
      <c r="C190" s="352" t="s">
        <v>45</v>
      </c>
      <c r="D190" s="291"/>
      <c r="E190" s="291"/>
      <c r="F190" s="314" t="s">
        <v>828</v>
      </c>
      <c r="G190" s="291"/>
      <c r="H190" s="288" t="s">
        <v>918</v>
      </c>
      <c r="I190" s="291" t="s">
        <v>919</v>
      </c>
      <c r="J190" s="291"/>
      <c r="K190" s="339"/>
    </row>
    <row r="191" s="1" customFormat="1" ht="15" customHeight="1">
      <c r="B191" s="316"/>
      <c r="C191" s="352" t="s">
        <v>920</v>
      </c>
      <c r="D191" s="291"/>
      <c r="E191" s="291"/>
      <c r="F191" s="314" t="s">
        <v>828</v>
      </c>
      <c r="G191" s="291"/>
      <c r="H191" s="291" t="s">
        <v>921</v>
      </c>
      <c r="I191" s="291" t="s">
        <v>863</v>
      </c>
      <c r="J191" s="291"/>
      <c r="K191" s="339"/>
    </row>
    <row r="192" s="1" customFormat="1" ht="15" customHeight="1">
      <c r="B192" s="316"/>
      <c r="C192" s="352" t="s">
        <v>922</v>
      </c>
      <c r="D192" s="291"/>
      <c r="E192" s="291"/>
      <c r="F192" s="314" t="s">
        <v>828</v>
      </c>
      <c r="G192" s="291"/>
      <c r="H192" s="291" t="s">
        <v>923</v>
      </c>
      <c r="I192" s="291" t="s">
        <v>863</v>
      </c>
      <c r="J192" s="291"/>
      <c r="K192" s="339"/>
    </row>
    <row r="193" s="1" customFormat="1" ht="15" customHeight="1">
      <c r="B193" s="316"/>
      <c r="C193" s="352" t="s">
        <v>924</v>
      </c>
      <c r="D193" s="291"/>
      <c r="E193" s="291"/>
      <c r="F193" s="314" t="s">
        <v>834</v>
      </c>
      <c r="G193" s="291"/>
      <c r="H193" s="291" t="s">
        <v>925</v>
      </c>
      <c r="I193" s="291" t="s">
        <v>863</v>
      </c>
      <c r="J193" s="291"/>
      <c r="K193" s="339"/>
    </row>
    <row r="194" s="1" customFormat="1" ht="15" customHeight="1">
      <c r="B194" s="345"/>
      <c r="C194" s="354"/>
      <c r="D194" s="325"/>
      <c r="E194" s="325"/>
      <c r="F194" s="325"/>
      <c r="G194" s="325"/>
      <c r="H194" s="325"/>
      <c r="I194" s="325"/>
      <c r="J194" s="325"/>
      <c r="K194" s="346"/>
    </row>
    <row r="195" s="1" customFormat="1" ht="18.75" customHeight="1">
      <c r="B195" s="327"/>
      <c r="C195" s="337"/>
      <c r="D195" s="337"/>
      <c r="E195" s="337"/>
      <c r="F195" s="347"/>
      <c r="G195" s="337"/>
      <c r="H195" s="337"/>
      <c r="I195" s="337"/>
      <c r="J195" s="337"/>
      <c r="K195" s="327"/>
    </row>
    <row r="196" s="1" customFormat="1" ht="18.75" customHeight="1">
      <c r="B196" s="327"/>
      <c r="C196" s="337"/>
      <c r="D196" s="337"/>
      <c r="E196" s="337"/>
      <c r="F196" s="347"/>
      <c r="G196" s="337"/>
      <c r="H196" s="337"/>
      <c r="I196" s="337"/>
      <c r="J196" s="337"/>
      <c r="K196" s="327"/>
    </row>
    <row r="197" s="1" customFormat="1" ht="18.75" customHeight="1">
      <c r="B197" s="299"/>
      <c r="C197" s="299"/>
      <c r="D197" s="299"/>
      <c r="E197" s="299"/>
      <c r="F197" s="299"/>
      <c r="G197" s="299"/>
      <c r="H197" s="299"/>
      <c r="I197" s="299"/>
      <c r="J197" s="299"/>
      <c r="K197" s="299"/>
    </row>
    <row r="198" s="1" customFormat="1" ht="13.5">
      <c r="B198" s="278"/>
      <c r="C198" s="279"/>
      <c r="D198" s="279"/>
      <c r="E198" s="279"/>
      <c r="F198" s="279"/>
      <c r="G198" s="279"/>
      <c r="H198" s="279"/>
      <c r="I198" s="279"/>
      <c r="J198" s="279"/>
      <c r="K198" s="280"/>
    </row>
    <row r="199" s="1" customFormat="1" ht="21">
      <c r="B199" s="281"/>
      <c r="C199" s="282" t="s">
        <v>926</v>
      </c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5.5" customHeight="1">
      <c r="B200" s="281"/>
      <c r="C200" s="355" t="s">
        <v>927</v>
      </c>
      <c r="D200" s="355"/>
      <c r="E200" s="355"/>
      <c r="F200" s="355" t="s">
        <v>928</v>
      </c>
      <c r="G200" s="356"/>
      <c r="H200" s="355" t="s">
        <v>929</v>
      </c>
      <c r="I200" s="355"/>
      <c r="J200" s="355"/>
      <c r="K200" s="283"/>
    </row>
    <row r="201" s="1" customFormat="1" ht="5.25" customHeight="1">
      <c r="B201" s="316"/>
      <c r="C201" s="311"/>
      <c r="D201" s="311"/>
      <c r="E201" s="311"/>
      <c r="F201" s="311"/>
      <c r="G201" s="337"/>
      <c r="H201" s="311"/>
      <c r="I201" s="311"/>
      <c r="J201" s="311"/>
      <c r="K201" s="339"/>
    </row>
    <row r="202" s="1" customFormat="1" ht="15" customHeight="1">
      <c r="B202" s="316"/>
      <c r="C202" s="291" t="s">
        <v>919</v>
      </c>
      <c r="D202" s="291"/>
      <c r="E202" s="291"/>
      <c r="F202" s="314" t="s">
        <v>46</v>
      </c>
      <c r="G202" s="291"/>
      <c r="H202" s="291" t="s">
        <v>930</v>
      </c>
      <c r="I202" s="291"/>
      <c r="J202" s="291"/>
      <c r="K202" s="339"/>
    </row>
    <row r="203" s="1" customFormat="1" ht="15" customHeight="1">
      <c r="B203" s="316"/>
      <c r="C203" s="291"/>
      <c r="D203" s="291"/>
      <c r="E203" s="291"/>
      <c r="F203" s="314" t="s">
        <v>47</v>
      </c>
      <c r="G203" s="291"/>
      <c r="H203" s="291" t="s">
        <v>931</v>
      </c>
      <c r="I203" s="291"/>
      <c r="J203" s="291"/>
      <c r="K203" s="339"/>
    </row>
    <row r="204" s="1" customFormat="1" ht="15" customHeight="1">
      <c r="B204" s="316"/>
      <c r="C204" s="291"/>
      <c r="D204" s="291"/>
      <c r="E204" s="291"/>
      <c r="F204" s="314" t="s">
        <v>50</v>
      </c>
      <c r="G204" s="291"/>
      <c r="H204" s="291" t="s">
        <v>932</v>
      </c>
      <c r="I204" s="291"/>
      <c r="J204" s="291"/>
      <c r="K204" s="339"/>
    </row>
    <row r="205" s="1" customFormat="1" ht="15" customHeight="1">
      <c r="B205" s="316"/>
      <c r="C205" s="291"/>
      <c r="D205" s="291"/>
      <c r="E205" s="291"/>
      <c r="F205" s="314" t="s">
        <v>48</v>
      </c>
      <c r="G205" s="291"/>
      <c r="H205" s="291" t="s">
        <v>933</v>
      </c>
      <c r="I205" s="291"/>
      <c r="J205" s="291"/>
      <c r="K205" s="339"/>
    </row>
    <row r="206" s="1" customFormat="1" ht="15" customHeight="1">
      <c r="B206" s="316"/>
      <c r="C206" s="291"/>
      <c r="D206" s="291"/>
      <c r="E206" s="291"/>
      <c r="F206" s="314" t="s">
        <v>49</v>
      </c>
      <c r="G206" s="291"/>
      <c r="H206" s="291" t="s">
        <v>934</v>
      </c>
      <c r="I206" s="291"/>
      <c r="J206" s="291"/>
      <c r="K206" s="339"/>
    </row>
    <row r="207" s="1" customFormat="1" ht="15" customHeight="1">
      <c r="B207" s="316"/>
      <c r="C207" s="291"/>
      <c r="D207" s="291"/>
      <c r="E207" s="291"/>
      <c r="F207" s="314"/>
      <c r="G207" s="291"/>
      <c r="H207" s="291"/>
      <c r="I207" s="291"/>
      <c r="J207" s="291"/>
      <c r="K207" s="339"/>
    </row>
    <row r="208" s="1" customFormat="1" ht="15" customHeight="1">
      <c r="B208" s="316"/>
      <c r="C208" s="291" t="s">
        <v>875</v>
      </c>
      <c r="D208" s="291"/>
      <c r="E208" s="291"/>
      <c r="F208" s="314" t="s">
        <v>82</v>
      </c>
      <c r="G208" s="291"/>
      <c r="H208" s="291" t="s">
        <v>935</v>
      </c>
      <c r="I208" s="291"/>
      <c r="J208" s="291"/>
      <c r="K208" s="339"/>
    </row>
    <row r="209" s="1" customFormat="1" ht="15" customHeight="1">
      <c r="B209" s="316"/>
      <c r="C209" s="291"/>
      <c r="D209" s="291"/>
      <c r="E209" s="291"/>
      <c r="F209" s="314" t="s">
        <v>770</v>
      </c>
      <c r="G209" s="291"/>
      <c r="H209" s="291" t="s">
        <v>771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768</v>
      </c>
      <c r="G210" s="291"/>
      <c r="H210" s="291" t="s">
        <v>936</v>
      </c>
      <c r="I210" s="291"/>
      <c r="J210" s="291"/>
      <c r="K210" s="339"/>
    </row>
    <row r="211" s="1" customFormat="1" ht="15" customHeight="1">
      <c r="B211" s="357"/>
      <c r="C211" s="291"/>
      <c r="D211" s="291"/>
      <c r="E211" s="291"/>
      <c r="F211" s="314" t="s">
        <v>772</v>
      </c>
      <c r="G211" s="352"/>
      <c r="H211" s="343" t="s">
        <v>773</v>
      </c>
      <c r="I211" s="343"/>
      <c r="J211" s="343"/>
      <c r="K211" s="358"/>
    </row>
    <row r="212" s="1" customFormat="1" ht="15" customHeight="1">
      <c r="B212" s="357"/>
      <c r="C212" s="291"/>
      <c r="D212" s="291"/>
      <c r="E212" s="291"/>
      <c r="F212" s="314" t="s">
        <v>774</v>
      </c>
      <c r="G212" s="352"/>
      <c r="H212" s="343" t="s">
        <v>937</v>
      </c>
      <c r="I212" s="343"/>
      <c r="J212" s="343"/>
      <c r="K212" s="358"/>
    </row>
    <row r="213" s="1" customFormat="1" ht="15" customHeight="1">
      <c r="B213" s="357"/>
      <c r="C213" s="291"/>
      <c r="D213" s="291"/>
      <c r="E213" s="291"/>
      <c r="F213" s="314"/>
      <c r="G213" s="352"/>
      <c r="H213" s="343"/>
      <c r="I213" s="343"/>
      <c r="J213" s="343"/>
      <c r="K213" s="358"/>
    </row>
    <row r="214" s="1" customFormat="1" ht="15" customHeight="1">
      <c r="B214" s="357"/>
      <c r="C214" s="291" t="s">
        <v>899</v>
      </c>
      <c r="D214" s="291"/>
      <c r="E214" s="291"/>
      <c r="F214" s="314">
        <v>1</v>
      </c>
      <c r="G214" s="352"/>
      <c r="H214" s="343" t="s">
        <v>938</v>
      </c>
      <c r="I214" s="343"/>
      <c r="J214" s="343"/>
      <c r="K214" s="358"/>
    </row>
    <row r="215" s="1" customFormat="1" ht="15" customHeight="1">
      <c r="B215" s="357"/>
      <c r="C215" s="291"/>
      <c r="D215" s="291"/>
      <c r="E215" s="291"/>
      <c r="F215" s="314">
        <v>2</v>
      </c>
      <c r="G215" s="352"/>
      <c r="H215" s="343" t="s">
        <v>939</v>
      </c>
      <c r="I215" s="343"/>
      <c r="J215" s="343"/>
      <c r="K215" s="358"/>
    </row>
    <row r="216" s="1" customFormat="1" ht="15" customHeight="1">
      <c r="B216" s="357"/>
      <c r="C216" s="291"/>
      <c r="D216" s="291"/>
      <c r="E216" s="291"/>
      <c r="F216" s="314">
        <v>3</v>
      </c>
      <c r="G216" s="352"/>
      <c r="H216" s="343" t="s">
        <v>940</v>
      </c>
      <c r="I216" s="343"/>
      <c r="J216" s="343"/>
      <c r="K216" s="358"/>
    </row>
    <row r="217" s="1" customFormat="1" ht="15" customHeight="1">
      <c r="B217" s="357"/>
      <c r="C217" s="291"/>
      <c r="D217" s="291"/>
      <c r="E217" s="291"/>
      <c r="F217" s="314">
        <v>4</v>
      </c>
      <c r="G217" s="352"/>
      <c r="H217" s="343" t="s">
        <v>941</v>
      </c>
      <c r="I217" s="343"/>
      <c r="J217" s="343"/>
      <c r="K217" s="358"/>
    </row>
    <row r="218" s="1" customFormat="1" ht="12.75" customHeight="1">
      <c r="B218" s="359"/>
      <c r="C218" s="360"/>
      <c r="D218" s="360"/>
      <c r="E218" s="360"/>
      <c r="F218" s="360"/>
      <c r="G218" s="360"/>
      <c r="H218" s="360"/>
      <c r="I218" s="360"/>
      <c r="J218" s="360"/>
      <c r="K218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Koterová Vendula</dc:creator>
  <cp:lastModifiedBy>Koterová Vendula</cp:lastModifiedBy>
  <dcterms:created xsi:type="dcterms:W3CDTF">2022-06-15T12:04:58Z</dcterms:created>
  <dcterms:modified xsi:type="dcterms:W3CDTF">2022-06-15T12:05:03Z</dcterms:modified>
</cp:coreProperties>
</file>